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8.11.9\homes\admin\01zaisei\▼財政状況資料集\15 R6-7（R5年度決算）\06 市町村→県\04大館市○\03_最終確認\県→市\"/>
    </mc:Choice>
  </mc:AlternateContent>
  <xr:revisionPtr revIDLastSave="0" documentId="8_{0E00F2E9-8001-49CC-955B-D13A405544E9}"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O39" i="10"/>
  <c r="BW39" i="10"/>
  <c r="BE39" i="10"/>
  <c r="AM39" i="10"/>
  <c r="U39" i="10"/>
  <c r="CO38" i="10"/>
  <c r="BE38" i="10"/>
  <c r="AM38" i="10"/>
  <c r="U38" i="10"/>
  <c r="CO37" i="10"/>
  <c r="BE37" i="10"/>
  <c r="CO36" i="10"/>
  <c r="C34" i="10"/>
  <c r="C35" i="10" s="1"/>
  <c r="C36" i="10" l="1"/>
  <c r="C37" i="10" s="1"/>
  <c r="C38" i="10" s="1"/>
  <c r="C39" i="10" s="1"/>
  <c r="C40"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l="1"/>
  <c r="BE36" i="10" s="1"/>
  <c r="BW34" i="10" l="1"/>
  <c r="BW35" i="10" l="1"/>
  <c r="BW36" i="10" s="1"/>
  <c r="BW37" i="10" s="1"/>
  <c r="BW38" i="10" s="1"/>
  <c r="CO34" i="10"/>
  <c r="CO35" i="10" s="1"/>
</calcChain>
</file>

<file path=xl/sharedStrings.xml><?xml version="1.0" encoding="utf-8"?>
<sst xmlns="http://schemas.openxmlformats.org/spreadsheetml/2006/main" count="1090" uniqueCount="579">
  <si>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</si>
  <si>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</si>
  <si>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</si>
  <si>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</si>
  <si>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</si>
  <si>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</si>
  <si>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</si>
  <si>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</si>
  <si>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</si>
  <si>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</si>
  <si>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</si>
  <si>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</si>
  <si>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</si>
  <si>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</si>
  <si>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</si>
  <si>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</si>
  <si>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</si>
  <si>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</si>
  <si>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</si>
  <si>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</si>
  <si>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</si>
  <si>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</si>
  <si>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</si>
  <si>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</si>
  <si>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</si>
  <si>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</si>
  <si>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</si>
  <si>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</si>
  <si>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</si>
  <si>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</si>
  <si>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</si>
  <si>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</si>
  <si>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</si>
  <si>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</si>
  <si>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</si>
  <si>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</si>
  <si>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</si>
  <si>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</si>
  <si>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</si>
  <si>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</si>
  <si>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</si>
  <si>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</si>
  <si>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</si>
  <si>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</si>
  <si>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</si>
  <si>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</si>
  <si>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</si>
  <si>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</si>
  <si>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</si>
  <si>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</si>
  <si>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</si>
  <si>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</si>
  <si>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</si>
  <si>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</si>
  <si>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</si>
  <si>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</si>
  <si>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</si>
  <si>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</si>
  <si>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</si>
  <si>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</si>
  <si>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</si>
  <si>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</si>
  <si>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</si>
  <si>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</si>
  <si>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</si>
  <si>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</si>
  <si>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</si>
  <si>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</si>
  <si>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</si>
  <si>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</si>
  <si>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</si>
  <si>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</si>
  <si>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</si>
  <si>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</si>
  <si>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</si>
  <si>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</si>
  <si>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</si>
  <si>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</si>
  <si>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</si>
  <si>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</si>
  <si>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</si>
  <si>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</si>
  <si>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</si>
  <si>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</si>
  <si>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</si>
  <si>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</si>
  <si>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</si>
  <si>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</si>
  <si>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</si>
  <si>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</si>
  <si>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</si>
  <si>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</si>
  <si>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</si>
  <si>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</si>
  <si>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</si>
  <si>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</si>
  <si>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</si>
  <si>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</si>
  <si>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</si>
  <si>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</si>
  <si>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</si>
  <si>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</si>
  <si>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</si>
  <si>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</si>
  <si>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</si>
  <si>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</si>
  <si>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</si>
  <si>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</si>
  <si>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</si>
  <si>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</si>
  <si>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</si>
  <si>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</si>
  <si>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</si>
  <si>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</si>
  <si>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</si>
  <si>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</si>
  <si>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</si>
  <si>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</si>
  <si>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</si>
  <si>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</si>
  <si>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</si>
  <si>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</si>
  <si>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</si>
  <si>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</si>
  <si>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</si>
  <si>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</si>
  <si>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</si>
  <si>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</si>
  <si>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</si>
  <si>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</si>
  <si>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</si>
  <si>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</si>
  <si>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</si>
  <si>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</si>
  <si>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</si>
  <si>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</si>
  <si>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</si>
  <si>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</si>
  <si>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</si>
  <si>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</si>
  <si>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</si>
  <si>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</si>
  <si>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</si>
  <si>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大館市病院事業会計</t>
    <phoneticPr fontId="5"/>
  </si>
  <si>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</si>
  <si>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</si>
  <si>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</si>
  <si>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</si>
  <si>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</si>
  <si>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</si>
  <si>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</si>
  <si>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</si>
  <si>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</si>
  <si>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</si>
  <si>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</si>
  <si>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</si>
  <si>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</si>
  <si>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</si>
  <si>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</si>
  <si>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</si>
  <si>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</si>
  <si>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</si>
  <si>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</si>
  <si>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</si>
  <si>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</si>
  <si>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</si>
  <si>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</si>
  <si>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</si>
  <si>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</si>
  <si>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</si>
  <si>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</si>
  <si>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</si>
  <si>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</si>
  <si>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</si>
  <si>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</si>
  <si>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</si>
  <si>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</si>
  <si>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</si>
  <si>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</si>
  <si>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</si>
  <si>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</si>
  <si>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</si>
  <si>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</si>
  <si>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</si>
  <si>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</si>
  <si>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</si>
  <si>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</si>
  <si>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</si>
  <si>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</si>
  <si>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</si>
  <si>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</si>
  <si>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</si>
  <si>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</si>
  <si>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</si>
  <si>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</si>
  <si>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</si>
  <si>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</si>
  <si>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</si>
  <si>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</si>
  <si>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</si>
  <si>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</si>
  <si>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</si>
  <si>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</si>
  <si>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</si>
  <si>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</si>
  <si>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秋田県大館市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</si>
  <si>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</si>
  <si>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</si>
  <si>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</si>
  <si>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</si>
  <si>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</si>
  <si>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</si>
  <si>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</si>
  <si>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</si>
  <si>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</si>
  <si>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</si>
  <si>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</si>
  <si>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</si>
  <si>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</si>
  <si>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</si>
  <si>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</si>
  <si>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</si>
  <si>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</si>
  <si>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</si>
  <si>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</si>
  <si>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</si>
  <si>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</si>
  <si>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</si>
  <si>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</si>
  <si>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</si>
  <si>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</si>
  <si>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</si>
  <si>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</si>
  <si>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</si>
  <si>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</si>
  <si>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</si>
  <si>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</si>
  <si>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</si>
  <si>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</si>
  <si>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</si>
  <si>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</si>
  <si>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</si>
  <si>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</si>
  <si>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</si>
  <si>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</si>
  <si>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</si>
  <si>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</si>
  <si>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</si>
  <si>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</si>
  <si>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</si>
  <si>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</si>
  <si>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</si>
  <si>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</si>
  <si>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</si>
  <si>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</si>
  <si>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</si>
  <si>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</si>
  <si>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</si>
  <si>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</si>
  <si>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</si>
  <si>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</si>
  <si>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</si>
  <si>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</si>
  <si>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</si>
  <si>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</si>
  <si>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</si>
  <si>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</si>
  <si>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</si>
  <si>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</si>
  <si>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</si>
  <si>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</si>
  <si>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</si>
  <si>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</si>
  <si>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</si>
  <si>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</si>
  <si>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</si>
  <si>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</si>
  <si>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</si>
  <si>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</si>
  <si>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</si>
  <si>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</si>
  <si>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</si>
  <si>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</si>
  <si>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</si>
  <si>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</si>
  <si>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</si>
  <si>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</si>
  <si>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</si>
  <si>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</si>
  <si>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</si>
  <si>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</si>
  <si>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</si>
  <si>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</si>
  <si>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</si>
  <si>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</si>
  <si>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</si>
  <si>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</si>
  <si>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</si>
  <si>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</si>
  <si>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</si>
  <si>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</si>
  <si>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</si>
  <si>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</si>
  <si>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</si>
  <si>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</si>
  <si>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</si>
  <si>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</si>
  <si>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</si>
  <si>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</si>
  <si>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</si>
  <si>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</si>
  <si>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</si>
  <si>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</si>
  <si>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</si>
  <si>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</si>
  <si>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</si>
  <si>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</si>
  <si>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</si>
  <si>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</si>
  <si>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</si>
  <si>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</si>
  <si>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</si>
  <si>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</si>
  <si>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</si>
  <si>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</si>
  <si>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</si>
  <si>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</si>
  <si>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</si>
  <si>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</si>
  <si>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</si>
  <si>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</si>
  <si>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</si>
  <si>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</si>
  <si>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</si>
  <si>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</si>
  <si>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</si>
  <si>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</si>
  <si>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</si>
  <si>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</si>
  <si>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</si>
  <si>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</si>
  <si>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</si>
  <si>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</si>
  <si>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</si>
  <si>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</si>
  <si>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</si>
  <si>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</si>
  <si>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</si>
  <si>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</si>
  <si>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</si>
  <si>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</si>
  <si>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</si>
  <si>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</si>
  <si>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</si>
  <si>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</si>
  <si>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</si>
  <si>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秋田県大館市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</si>
  <si>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</si>
  <si>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</si>
  <si>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</si>
  <si>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</si>
  <si>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</si>
  <si>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</si>
  <si>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</si>
  <si>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</si>
  <si>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</si>
  <si>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</si>
  <si>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</si>
  <si>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</si>
  <si>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</si>
  <si>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</si>
  <si>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</si>
  <si>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</si>
  <si>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</si>
  <si>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</si>
  <si>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</si>
  <si>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</si>
  <si>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大館市小規模水道等事業特別会計</t>
    <phoneticPr fontId="5"/>
  </si>
  <si>
    <t>大館市休日夜間急患センター特別会計</t>
    <phoneticPr fontId="5"/>
  </si>
  <si>
    <t>大館市温泉開発特別会計</t>
    <phoneticPr fontId="5"/>
  </si>
  <si>
    <t>大館市奨学資金特別会計</t>
    <phoneticPr fontId="5"/>
  </si>
  <si>
    <t>大館市都市計画事業特別会計</t>
    <phoneticPr fontId="5"/>
  </si>
  <si>
    <t>大館市土地取得特別会計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</si>
  <si>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</si>
  <si>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</si>
  <si>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</si>
  <si>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</si>
  <si>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</si>
  <si>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</si>
  <si>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</si>
  <si>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</si>
  <si>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</si>
  <si>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</si>
  <si>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</si>
  <si>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</si>
  <si>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</si>
  <si>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</si>
  <si>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大館市後期高齢者医療特別会計</t>
    <phoneticPr fontId="5"/>
  </si>
  <si>
    <t>大館市介護保険特別会計</t>
    <phoneticPr fontId="5"/>
  </si>
  <si>
    <t>大館市介護サービス事業特別会計</t>
    <phoneticPr fontId="5"/>
  </si>
  <si>
    <t>大館市水道事業会計</t>
    <phoneticPr fontId="5"/>
  </si>
  <si>
    <t>法適用企業</t>
    <phoneticPr fontId="5"/>
  </si>
  <si>
    <t>大館市工業用水道事業会計</t>
    <phoneticPr fontId="5"/>
  </si>
  <si>
    <t>大館市下水道事業会計</t>
    <phoneticPr fontId="5"/>
  </si>
  <si>
    <t>大館市公設総合地方卸売市場特別会計</t>
    <phoneticPr fontId="5"/>
  </si>
  <si>
    <t>法非適用企業</t>
    <phoneticPr fontId="5"/>
  </si>
  <si>
    <t>大館市農業集落排水事業特別会計</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</si>
  <si>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</si>
  <si>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</si>
  <si>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</si>
  <si>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</si>
  <si>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</si>
  <si>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</si>
  <si>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</si>
  <si>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</si>
  <si>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</si>
  <si>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</si>
  <si>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</si>
  <si>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</si>
  <si>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</si>
  <si>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</si>
  <si>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</si>
  <si>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</si>
  <si>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</si>
  <si>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</si>
  <si>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</si>
  <si>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</si>
  <si>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</si>
  <si>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</si>
  <si>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</si>
  <si>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</si>
  <si>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</si>
  <si>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</si>
  <si>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</si>
  <si>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</si>
  <si>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</si>
  <si>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</si>
  <si>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</si>
  <si>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</si>
  <si>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</si>
  <si>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</si>
  <si>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</si>
  <si>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</si>
  <si>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</si>
  <si>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</si>
  <si>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</si>
  <si>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</si>
  <si>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</si>
  <si>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</si>
  <si>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</si>
  <si>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</si>
  <si>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</si>
  <si>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</si>
  <si>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</si>
  <si>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</si>
  <si>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</si>
  <si>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</si>
  <si>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</si>
  <si>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</si>
  <si>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</si>
  <si>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</si>
  <si>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</si>
  <si>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</si>
  <si>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</si>
  <si>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</si>
  <si>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</si>
  <si>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</si>
  <si>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</si>
  <si>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</si>
  <si>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</si>
  <si>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</si>
  <si>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</si>
  <si>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</si>
  <si>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</si>
  <si>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</si>
  <si>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</si>
  <si>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</si>
  <si>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</si>
  <si>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</si>
  <si>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</si>
  <si>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</si>
  <si>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</si>
  <si>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</si>
  <si>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</si>
  <si>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</si>
  <si>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</si>
  <si>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</si>
  <si>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</si>
  <si>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</si>
  <si>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</si>
  <si>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</si>
  <si>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</si>
  <si>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</si>
  <si>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</si>
  <si>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</si>
  <si>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</si>
  <si>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</si>
  <si>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</si>
  <si>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</si>
  <si>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</si>
  <si>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</si>
  <si>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</si>
  <si>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</si>
  <si>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</si>
  <si>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</si>
  <si>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</si>
  <si>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</si>
  <si>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</si>
  <si>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</si>
  <si>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</si>
  <si>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</si>
  <si>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</si>
  <si>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</si>
  <si>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</si>
  <si>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</si>
  <si>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</si>
  <si>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</si>
  <si>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</si>
  <si>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</si>
  <si>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</si>
  <si>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</si>
  <si>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</si>
  <si>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</si>
  <si>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</si>
  <si>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</si>
  <si>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</si>
  <si>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</si>
  <si>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</si>
  <si>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</si>
  <si>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</si>
  <si>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</si>
  <si>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</si>
  <si>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</si>
  <si>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</si>
  <si>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</si>
  <si>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</si>
  <si>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</si>
  <si>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</si>
  <si>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</si>
  <si>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</si>
  <si>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</si>
  <si>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</si>
  <si>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</si>
  <si>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0.40</t>
  </si>
  <si>
    <t>▲ 1.11</t>
  </si>
  <si>
    <t>大館市病院事業会計</t>
  </si>
  <si>
    <t>▲ 0.46</t>
  </si>
  <si>
    <t>▲ 0.66</t>
  </si>
  <si>
    <t>▲ 1.21</t>
  </si>
  <si>
    <t>▲ 3.68</t>
  </si>
  <si>
    <t>大館市水道事業会計</t>
  </si>
  <si>
    <t>一般会計</t>
  </si>
  <si>
    <t>大館市介護保険特別会計</t>
  </si>
  <si>
    <t>大館市工業用水道事業会計</t>
  </si>
  <si>
    <t>大館市国民健康保険特別会計</t>
  </si>
  <si>
    <t>大館市休日夜間急患センター特別会計</t>
  </si>
  <si>
    <t>大館市下水道事業会計</t>
  </si>
  <si>
    <t>その他会計（赤字）</t>
  </si>
  <si>
    <t>その他会計（黒字）</t>
  </si>
  <si>
    <t>R01</t>
    <phoneticPr fontId="5"/>
  </si>
  <si>
    <t>R02</t>
    <phoneticPr fontId="5"/>
  </si>
  <si>
    <t>R03</t>
    <phoneticPr fontId="5"/>
  </si>
  <si>
    <t>R04</t>
    <phoneticPr fontId="5"/>
  </si>
  <si>
    <t>R05</t>
    <phoneticPr fontId="5"/>
  </si>
  <si>
    <t>‐</t>
  </si>
  <si>
    <t>‐</t>
    <phoneticPr fontId="2"/>
  </si>
  <si>
    <t>秋田県市町村総合事務組合（一般会計）</t>
  </si>
  <si>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</si>
  <si>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</si>
  <si>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</si>
  <si>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</si>
  <si>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県北環境保全センター</t>
  </si>
  <si>
    <t>大館市文教振興事業団</t>
  </si>
  <si>
    <t>地域振興基金</t>
    <rPh sb="0" eb="2">
      <t>チイキ</t>
    </rPh>
    <rPh sb="2" eb="4">
      <t>シンコウ</t>
    </rPh>
    <rPh sb="4" eb="6">
      <t>キキン</t>
    </rPh>
    <phoneticPr fontId="5"/>
  </si>
  <si>
    <t>ふるさと応援寄附基金</t>
    <rPh sb="4" eb="6">
      <t>オウエン</t>
    </rPh>
    <rPh sb="6" eb="8">
      <t>キフ</t>
    </rPh>
    <rPh sb="8" eb="10">
      <t>キキン</t>
    </rPh>
    <phoneticPr fontId="2"/>
  </si>
  <si>
    <t>ふるさと基金</t>
    <rPh sb="4" eb="6">
      <t>キキン</t>
    </rPh>
    <phoneticPr fontId="2"/>
  </si>
  <si>
    <t>公共施設適正管理基金</t>
    <rPh sb="0" eb="2">
      <t>コウキョウ</t>
    </rPh>
    <rPh sb="2" eb="4">
      <t>シセツ</t>
    </rPh>
    <rPh sb="4" eb="6">
      <t>テキセイ</t>
    </rPh>
    <rPh sb="6" eb="8">
      <t>カンリ</t>
    </rPh>
    <rPh sb="8" eb="10">
      <t>キキン</t>
    </rPh>
    <phoneticPr fontId="2"/>
  </si>
  <si>
    <t>社会福祉環境整備基金</t>
    <rPh sb="0" eb="2">
      <t>シャカイ</t>
    </rPh>
    <rPh sb="2" eb="4">
      <t>フクシ</t>
    </rPh>
    <rPh sb="4" eb="6">
      <t>カンキョウ</t>
    </rPh>
    <rPh sb="6" eb="8">
      <t>セイビ</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</si>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</sst>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0" fontId="14" fillId="0" borderId="52" xfId="1" applyFont="1" applyBorder="1" applyAlignment="1">
      <alignment horizontal="center" vertical="center"/>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E537-4F7A-B06A-1A88E23CBD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70209</c:v>
                </c:pt>
                <c:pt idx="1">
                  <c:v>119750</c:v>
                </c:pt>
                <c:pt idx="2">
                  <c:v>83477</c:v>
                </c:pt>
                <c:pt idx="3">
                  <c:v>64482</c:v>
                </c:pt>
                <c:pt idx="4">
                  <c:v>70690</c:v>
                </c:pt>
              </c:numCache>
            </c:numRef>
          </c:val>
          <c:smooth val="0"/>
          <c:extLst>
            <c:ext xmlns:c16="http://schemas.microsoft.com/office/drawing/2014/chart" uri="{C3380CC4-5D6E-409C-BE32-E72D297353CC}">
              <c16:uniqueId val="{00000001-E537-4F7A-B06A-1A88E23CBD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8.2200000000000006</c:v>
                </c:pt>
                <c:pt idx="1">
                  <c:v>8.34</c:v>
                </c:pt>
                <c:pt idx="2">
                  <c:v>9.61</c:v>
                </c:pt>
                <c:pt idx="3">
                  <c:v>8.02</c:v>
                </c:pt>
                <c:pt idx="4">
                  <c:v>7.55</c:v>
                </c:pt>
              </c:numCache>
            </c:numRef>
          </c:val>
          <c:extLst>
            <c:ext xmlns:c16="http://schemas.microsoft.com/office/drawing/2014/chart" uri="{C3380CC4-5D6E-409C-BE32-E72D297353CC}">
              <c16:uniqueId val="{00000000-4607-44E0-ADB6-3D33CC43BA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6.53</c:v>
                </c:pt>
                <c:pt idx="1">
                  <c:v>5.68</c:v>
                </c:pt>
                <c:pt idx="2">
                  <c:v>6.01</c:v>
                </c:pt>
                <c:pt idx="3">
                  <c:v>5.14</c:v>
                </c:pt>
                <c:pt idx="4">
                  <c:v>5.75</c:v>
                </c:pt>
              </c:numCache>
            </c:numRef>
          </c:val>
          <c:extLst>
            <c:ext xmlns:c16="http://schemas.microsoft.com/office/drawing/2014/chart" uri="{C3380CC4-5D6E-409C-BE32-E72D297353CC}">
              <c16:uniqueId val="{00000001-4607-44E0-ADB6-3D33CC43BA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2.92</c:v>
                </c:pt>
                <c:pt idx="1">
                  <c:v>-0.4</c:v>
                </c:pt>
                <c:pt idx="2">
                  <c:v>4.07</c:v>
                </c:pt>
                <c:pt idx="3">
                  <c:v>-1.1100000000000001</c:v>
                </c:pt>
                <c:pt idx="4">
                  <c:v>0.27</c:v>
                </c:pt>
              </c:numCache>
            </c:numRef>
          </c:val>
          <c:smooth val="0"/>
          <c:extLst>
            <c:ext xmlns:c16="http://schemas.microsoft.com/office/drawing/2014/chart" uri="{C3380CC4-5D6E-409C-BE32-E72D297353CC}">
              <c16:uniqueId val="{00000002-4607-44E0-ADB6-3D33CC43BA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0.06</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0-5993-4E18-9E86-9DE4C67A13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93-4E18-9E86-9DE4C67A1314}"/>
            </c:ext>
          </c:extLst>
        </c:ser>
        <c:ser>
          <c:idx val="2"/>
          <c:order val="2"/>
          <c:tx>
            <c:strRef>
              <c:f>データシート!$A$29</c:f>
              <c:strCache>
                <c:ptCount val="1"/>
                <c:pt idx="0">
                  <c:v>大館市下水道事業会計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1.01</c:v>
                </c:pt>
                <c:pt idx="2">
                  <c:v>#N/A</c:v>
                </c:pt>
                <c:pt idx="3">
                  <c:v>0.65</c:v>
                </c:pt>
                <c:pt idx="4">
                  <c:v>#N/A</c:v>
                </c:pt>
                <c:pt idx="5">
                  <c:v>0.36</c:v>
                </c:pt>
                <c:pt idx="6">
                  <c:v>#N/A</c:v>
                </c:pt>
                <c:pt idx="7">
                  <c:v>0.46</c:v>
                </c:pt>
                <c:pt idx="8">
                  <c:v>#N/A</c:v>
                </c:pt>
                <c:pt idx="9">
                  <c:v>0.04</c:v>
                </c:pt>
              </c:numCache>
            </c:numRef>
          </c:val>
          <c:extLst>
            <c:ext xmlns:c16="http://schemas.microsoft.com/office/drawing/2014/chart" uri="{C3380CC4-5D6E-409C-BE32-E72D297353CC}">
              <c16:uniqueId val="{00000002-5993-4E18-9E86-9DE4C67A1314}"/>
            </c:ext>
          </c:extLst>
        </c:ser>
        <c:ser>
          <c:idx val="3"/>
          <c:order val="3"/>
          <c:tx>
            <c:strRef>
              <c:f>データシート!$A$30</c:f>
              <c:strCache>
                <c:ptCount val="1"/>
                <c:pt idx="0">
                  <c:v>大館市休日夜間急患センター特別会計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0.02</c:v>
                </c:pt>
                <c:pt idx="8">
                  <c:v>#N/A</c:v>
                </c:pt>
                <c:pt idx="9">
                  <c:v>7.0000000000000007E-2</c:v>
                </c:pt>
              </c:numCache>
            </c:numRef>
          </c:val>
          <c:extLst>
            <c:ext xmlns:c16="http://schemas.microsoft.com/office/drawing/2014/chart" uri="{C3380CC4-5D6E-409C-BE32-E72D297353CC}">
              <c16:uniqueId val="{00000003-5993-4E18-9E86-9DE4C67A1314}"/>
            </c:ext>
          </c:extLst>
        </c:ser>
        <c:ser>
          <c:idx val="4"/>
          <c:order val="4"/>
          <c:tx>
            <c:strRef>
              <c:f>データシート!$A$31</c:f>
              <c:strCache>
                <c:ptCount val="1"/>
                <c:pt idx="0">
                  <c:v>大館市国民健康保険特別会計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0.88</c:v>
                </c:pt>
                <c:pt idx="2">
                  <c:v>#N/A</c:v>
                </c:pt>
                <c:pt idx="3">
                  <c:v>0.68</c:v>
                </c:pt>
                <c:pt idx="4">
                  <c:v>#N/A</c:v>
                </c:pt>
                <c:pt idx="5">
                  <c:v>1.1599999999999999</c:v>
                </c:pt>
                <c:pt idx="6">
                  <c:v>#N/A</c:v>
                </c:pt>
                <c:pt idx="7">
                  <c:v>0.64</c:v>
                </c:pt>
                <c:pt idx="8">
                  <c:v>#N/A</c:v>
                </c:pt>
                <c:pt idx="9">
                  <c:v>0.66</c:v>
                </c:pt>
              </c:numCache>
            </c:numRef>
          </c:val>
          <c:extLst>
            <c:ext xmlns:c16="http://schemas.microsoft.com/office/drawing/2014/chart" uri="{C3380CC4-5D6E-409C-BE32-E72D297353CC}">
              <c16:uniqueId val="{00000004-5993-4E18-9E86-9DE4C67A1314}"/>
            </c:ext>
          </c:extLst>
        </c:ser>
        <c:ser>
          <c:idx val="5"/>
          <c:order val="5"/>
          <c:tx>
            <c:strRef>
              <c:f>データシート!$A$32</c:f>
              <c:strCache>
                <c:ptCount val="1"/>
                <c:pt idx="0">
                  <c:v>大館市工業用水道事業会計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0.63</c:v>
                </c:pt>
                <c:pt idx="2">
                  <c:v>#N/A</c:v>
                </c:pt>
                <c:pt idx="3">
                  <c:v>0.71</c:v>
                </c:pt>
                <c:pt idx="4">
                  <c:v>#N/A</c:v>
                </c:pt>
                <c:pt idx="5">
                  <c:v>0.79</c:v>
                </c:pt>
                <c:pt idx="6">
                  <c:v>#N/A</c:v>
                </c:pt>
                <c:pt idx="7">
                  <c:v>0.79</c:v>
                </c:pt>
                <c:pt idx="8">
                  <c:v>#N/A</c:v>
                </c:pt>
                <c:pt idx="9">
                  <c:v>0.71</c:v>
                </c:pt>
              </c:numCache>
            </c:numRef>
          </c:val>
          <c:extLst>
            <c:ext xmlns:c16="http://schemas.microsoft.com/office/drawing/2014/chart" uri="{C3380CC4-5D6E-409C-BE32-E72D297353CC}">
              <c16:uniqueId val="{00000005-5993-4E18-9E86-9DE4C67A1314}"/>
            </c:ext>
          </c:extLst>
        </c:ser>
        <c:ser>
          <c:idx val="6"/>
          <c:order val="6"/>
          <c:tx>
            <c:strRef>
              <c:f>データシート!$A$33</c:f>
              <c:strCache>
                <c:ptCount val="1"/>
                <c:pt idx="0">
                  <c:v>大館市介護保険特別会計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1.57</c:v>
                </c:pt>
                <c:pt idx="2">
                  <c:v>#N/A</c:v>
                </c:pt>
                <c:pt idx="3">
                  <c:v>1.48</c:v>
                </c:pt>
                <c:pt idx="4">
                  <c:v>#N/A</c:v>
                </c:pt>
                <c:pt idx="5">
                  <c:v>1.98</c:v>
                </c:pt>
                <c:pt idx="6">
                  <c:v>#N/A</c:v>
                </c:pt>
                <c:pt idx="7">
                  <c:v>1.88</c:v>
                </c:pt>
                <c:pt idx="8">
                  <c:v>#N/A</c:v>
                </c:pt>
                <c:pt idx="9">
                  <c:v>1.44</c:v>
                </c:pt>
              </c:numCache>
            </c:numRef>
          </c:val>
          <c:extLst>
            <c:ext xmlns:c16="http://schemas.microsoft.com/office/drawing/2014/chart" uri="{C3380CC4-5D6E-409C-BE32-E72D297353CC}">
              <c16:uniqueId val="{00000006-5993-4E18-9E86-9DE4C67A131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8.19</c:v>
                </c:pt>
                <c:pt idx="2">
                  <c:v>#N/A</c:v>
                </c:pt>
                <c:pt idx="3">
                  <c:v>8.3000000000000007</c:v>
                </c:pt>
                <c:pt idx="4">
                  <c:v>#N/A</c:v>
                </c:pt>
                <c:pt idx="5">
                  <c:v>9.57</c:v>
                </c:pt>
                <c:pt idx="6">
                  <c:v>#N/A</c:v>
                </c:pt>
                <c:pt idx="7">
                  <c:v>7.97</c:v>
                </c:pt>
                <c:pt idx="8">
                  <c:v>#N/A</c:v>
                </c:pt>
                <c:pt idx="9">
                  <c:v>7.44</c:v>
                </c:pt>
              </c:numCache>
            </c:numRef>
          </c:val>
          <c:extLst>
            <c:ext xmlns:c16="http://schemas.microsoft.com/office/drawing/2014/chart" uri="{C3380CC4-5D6E-409C-BE32-E72D297353CC}">
              <c16:uniqueId val="{00000007-5993-4E18-9E86-9DE4C67A1314}"/>
            </c:ext>
          </c:extLst>
        </c:ser>
        <c:ser>
          <c:idx val="8"/>
          <c:order val="8"/>
          <c:tx>
            <c:strRef>
              <c:f>データシート!$A$35</c:f>
              <c:strCache>
                <c:ptCount val="1"/>
                <c:pt idx="0">
                  <c:v>大館市水道事業会計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10.6</c:v>
                </c:pt>
                <c:pt idx="2">
                  <c:v>#N/A</c:v>
                </c:pt>
                <c:pt idx="3">
                  <c:v>10.34</c:v>
                </c:pt>
                <c:pt idx="4">
                  <c:v>#N/A</c:v>
                </c:pt>
                <c:pt idx="5">
                  <c:v>11.01</c:v>
                </c:pt>
                <c:pt idx="6">
                  <c:v>#N/A</c:v>
                </c:pt>
                <c:pt idx="7">
                  <c:v>11.84</c:v>
                </c:pt>
                <c:pt idx="8">
                  <c:v>#N/A</c:v>
                </c:pt>
                <c:pt idx="9">
                  <c:v>11.84</c:v>
                </c:pt>
              </c:numCache>
            </c:numRef>
          </c:val>
          <c:extLst>
            <c:ext xmlns:c16="http://schemas.microsoft.com/office/drawing/2014/chart" uri="{C3380CC4-5D6E-409C-BE32-E72D297353CC}">
              <c16:uniqueId val="{00000008-5993-4E18-9E86-9DE4C67A1314}"/>
            </c:ext>
          </c:extLst>
        </c:ser>
        <c:ser>
          <c:idx val="9"/>
          <c:order val="9"/>
          <c:tx>
            <c:strRef>
              <c:f>データシート!$A$36</c:f>
              <c:strCache>
                <c:ptCount val="1"/>
                <c:pt idx="0">
                  <c:v>大館市病院事業会計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0.46</c:v>
                </c:pt>
                <c:pt idx="1">
                  <c:v>#N/A</c:v>
                </c:pt>
                <c:pt idx="2">
                  <c:v>#N/A</c:v>
                </c:pt>
                <c:pt idx="3">
                  <c:v>0</c:v>
                </c:pt>
                <c:pt idx="4">
                  <c:v>0.66</c:v>
                </c:pt>
                <c:pt idx="5">
                  <c:v>#N/A</c:v>
                </c:pt>
                <c:pt idx="6">
                  <c:v>1.21</c:v>
                </c:pt>
                <c:pt idx="7">
                  <c:v>#N/A</c:v>
                </c:pt>
                <c:pt idx="8">
                  <c:v>3.68</c:v>
                </c:pt>
                <c:pt idx="9">
                  <c:v>#N/A</c:v>
                </c:pt>
              </c:numCache>
            </c:numRef>
          </c:val>
          <c:extLst>
            <c:ext xmlns:c16="http://schemas.microsoft.com/office/drawing/2014/chart" uri="{C3380CC4-5D6E-409C-BE32-E72D297353CC}">
              <c16:uniqueId val="{00000009-5993-4E18-9E86-9DE4C67A13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3377</c:v>
                </c:pt>
                <c:pt idx="5">
                  <c:v>3380</c:v>
                </c:pt>
                <c:pt idx="8">
                  <c:v>3287</c:v>
                </c:pt>
                <c:pt idx="11">
                  <c:v>3276</c:v>
                </c:pt>
                <c:pt idx="14">
                  <c:v>3334</c:v>
                </c:pt>
              </c:numCache>
            </c:numRef>
          </c:val>
          <c:extLst>
            <c:ext xmlns:c16="http://schemas.microsoft.com/office/drawing/2014/chart" uri="{C3380CC4-5D6E-409C-BE32-E72D297353CC}">
              <c16:uniqueId val="{00000000-BDF3-48CC-87BE-ED20FD7B68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F3-48CC-87BE-ED20FD7B68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199</c:v>
                </c:pt>
                <c:pt idx="3">
                  <c:v>71</c:v>
                </c:pt>
                <c:pt idx="6">
                  <c:v>7</c:v>
                </c:pt>
                <c:pt idx="9">
                  <c:v>238</c:v>
                </c:pt>
                <c:pt idx="12">
                  <c:v>238</c:v>
                </c:pt>
              </c:numCache>
            </c:numRef>
          </c:val>
          <c:extLst>
            <c:ext xmlns:c16="http://schemas.microsoft.com/office/drawing/2014/chart" uri="{C3380CC4-5D6E-409C-BE32-E72D297353CC}">
              <c16:uniqueId val="{00000002-BDF3-48CC-87BE-ED20FD7B68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F3-48CC-87BE-ED20FD7B68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1504</c:v>
                </c:pt>
                <c:pt idx="3">
                  <c:v>1467</c:v>
                </c:pt>
                <c:pt idx="6">
                  <c:v>1461</c:v>
                </c:pt>
                <c:pt idx="9">
                  <c:v>1529</c:v>
                </c:pt>
                <c:pt idx="12">
                  <c:v>1525</c:v>
                </c:pt>
              </c:numCache>
            </c:numRef>
          </c:val>
          <c:extLst>
            <c:ext xmlns:c16="http://schemas.microsoft.com/office/drawing/2014/chart" uri="{C3380CC4-5D6E-409C-BE32-E72D297353CC}">
              <c16:uniqueId val="{00000004-BDF3-48CC-87BE-ED20FD7B68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F3-48CC-87BE-ED20FD7B68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F3-48CC-87BE-ED20FD7B68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3254</c:v>
                </c:pt>
                <c:pt idx="3">
                  <c:v>3313</c:v>
                </c:pt>
                <c:pt idx="6">
                  <c:v>3411</c:v>
                </c:pt>
                <c:pt idx="9">
                  <c:v>3476</c:v>
                </c:pt>
                <c:pt idx="12">
                  <c:v>3409</c:v>
                </c:pt>
              </c:numCache>
            </c:numRef>
          </c:val>
          <c:extLst>
            <c:ext xmlns:c16="http://schemas.microsoft.com/office/drawing/2014/chart" uri="{C3380CC4-5D6E-409C-BE32-E72D297353CC}">
              <c16:uniqueId val="{00000007-BDF3-48CC-87BE-ED20FD7B68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1580</c:v>
                </c:pt>
                <c:pt idx="2">
                  <c:v>#N/A</c:v>
                </c:pt>
                <c:pt idx="3">
                  <c:v>#N/A</c:v>
                </c:pt>
                <c:pt idx="4">
                  <c:v>1471</c:v>
                </c:pt>
                <c:pt idx="5">
                  <c:v>#N/A</c:v>
                </c:pt>
                <c:pt idx="6">
                  <c:v>#N/A</c:v>
                </c:pt>
                <c:pt idx="7">
                  <c:v>1592</c:v>
                </c:pt>
                <c:pt idx="8">
                  <c:v>#N/A</c:v>
                </c:pt>
                <c:pt idx="9">
                  <c:v>#N/A</c:v>
                </c:pt>
                <c:pt idx="10">
                  <c:v>1967</c:v>
                </c:pt>
                <c:pt idx="11">
                  <c:v>#N/A</c:v>
                </c:pt>
                <c:pt idx="12">
                  <c:v>#N/A</c:v>
                </c:pt>
                <c:pt idx="13">
                  <c:v>1838</c:v>
                </c:pt>
                <c:pt idx="14">
                  <c:v>#N/A</c:v>
                </c:pt>
              </c:numCache>
            </c:numRef>
          </c:val>
          <c:smooth val="0"/>
          <c:extLst>
            <c:ext xmlns:c16="http://schemas.microsoft.com/office/drawing/2014/chart" uri="{C3380CC4-5D6E-409C-BE32-E72D297353CC}">
              <c16:uniqueId val="{00000008-BDF3-48CC-87BE-ED20FD7B68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35720</c:v>
                </c:pt>
                <c:pt idx="5">
                  <c:v>37465</c:v>
                </c:pt>
                <c:pt idx="8">
                  <c:v>37219</c:v>
                </c:pt>
                <c:pt idx="11">
                  <c:v>36886</c:v>
                </c:pt>
                <c:pt idx="14">
                  <c:v>36510</c:v>
                </c:pt>
              </c:numCache>
            </c:numRef>
          </c:val>
          <c:extLst>
            <c:ext xmlns:c16="http://schemas.microsoft.com/office/drawing/2014/chart" uri="{C3380CC4-5D6E-409C-BE32-E72D297353CC}">
              <c16:uniqueId val="{00000000-F073-4C71-B36E-1E4C7B249E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933</c:v>
                </c:pt>
                <c:pt idx="5">
                  <c:v>887</c:v>
                </c:pt>
                <c:pt idx="8">
                  <c:v>784</c:v>
                </c:pt>
                <c:pt idx="11">
                  <c:v>974</c:v>
                </c:pt>
                <c:pt idx="14">
                  <c:v>851</c:v>
                </c:pt>
              </c:numCache>
            </c:numRef>
          </c:val>
          <c:extLst>
            <c:ext xmlns:c16="http://schemas.microsoft.com/office/drawing/2014/chart" uri="{C3380CC4-5D6E-409C-BE32-E72D297353CC}">
              <c16:uniqueId val="{00000001-F073-4C71-B36E-1E4C7B249E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7834</c:v>
                </c:pt>
                <c:pt idx="5">
                  <c:v>7231</c:v>
                </c:pt>
                <c:pt idx="8">
                  <c:v>7206</c:v>
                </c:pt>
                <c:pt idx="11">
                  <c:v>6580</c:v>
                </c:pt>
                <c:pt idx="14">
                  <c:v>6659</c:v>
                </c:pt>
              </c:numCache>
            </c:numRef>
          </c:val>
          <c:extLst>
            <c:ext xmlns:c16="http://schemas.microsoft.com/office/drawing/2014/chart" uri="{C3380CC4-5D6E-409C-BE32-E72D297353CC}">
              <c16:uniqueId val="{00000002-F073-4C71-B36E-1E4C7B249E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73-4C71-B36E-1E4C7B249E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73-4C71-B36E-1E4C7B249E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73-4C71-B36E-1E4C7B249E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5795</c:v>
                </c:pt>
                <c:pt idx="3">
                  <c:v>5836</c:v>
                </c:pt>
                <c:pt idx="6">
                  <c:v>5838</c:v>
                </c:pt>
                <c:pt idx="9">
                  <c:v>6130</c:v>
                </c:pt>
                <c:pt idx="12">
                  <c:v>6414</c:v>
                </c:pt>
              </c:numCache>
            </c:numRef>
          </c:val>
          <c:extLst>
            <c:ext xmlns:c16="http://schemas.microsoft.com/office/drawing/2014/chart" uri="{C3380CC4-5D6E-409C-BE32-E72D297353CC}">
              <c16:uniqueId val="{00000006-F073-4C71-B36E-1E4C7B249E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073-4C71-B36E-1E4C7B249E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21122</c:v>
                </c:pt>
                <c:pt idx="3">
                  <c:v>20668</c:v>
                </c:pt>
                <c:pt idx="6">
                  <c:v>20801</c:v>
                </c:pt>
                <c:pt idx="9">
                  <c:v>20054</c:v>
                </c:pt>
                <c:pt idx="12">
                  <c:v>20258</c:v>
                </c:pt>
              </c:numCache>
            </c:numRef>
          </c:val>
          <c:extLst>
            <c:ext xmlns:c16="http://schemas.microsoft.com/office/drawing/2014/chart" uri="{C3380CC4-5D6E-409C-BE32-E72D297353CC}">
              <c16:uniqueId val="{00000008-F073-4C71-B36E-1E4C7B249E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91</c:v>
                </c:pt>
                <c:pt idx="3">
                  <c:v>2332</c:v>
                </c:pt>
                <c:pt idx="6">
                  <c:v>2325</c:v>
                </c:pt>
                <c:pt idx="9">
                  <c:v>2087</c:v>
                </c:pt>
                <c:pt idx="12">
                  <c:v>1849</c:v>
                </c:pt>
              </c:numCache>
            </c:numRef>
          </c:val>
          <c:extLst>
            <c:ext xmlns:c16="http://schemas.microsoft.com/office/drawing/2014/chart" uri="{C3380CC4-5D6E-409C-BE32-E72D297353CC}">
              <c16:uniqueId val="{00000009-F073-4C71-B36E-1E4C7B249E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30714</c:v>
                </c:pt>
                <c:pt idx="3">
                  <c:v>33092</c:v>
                </c:pt>
                <c:pt idx="6">
                  <c:v>32122</c:v>
                </c:pt>
                <c:pt idx="9">
                  <c:v>30763</c:v>
                </c:pt>
                <c:pt idx="12">
                  <c:v>30309</c:v>
                </c:pt>
              </c:numCache>
            </c:numRef>
          </c:val>
          <c:extLst>
            <c:ext xmlns:c16="http://schemas.microsoft.com/office/drawing/2014/chart" uri="{C3380CC4-5D6E-409C-BE32-E72D297353CC}">
              <c16:uniqueId val="{0000000A-F073-4C71-B36E-1E4C7B249E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13235</c:v>
                </c:pt>
                <c:pt idx="2">
                  <c:v>#N/A</c:v>
                </c:pt>
                <c:pt idx="3">
                  <c:v>#N/A</c:v>
                </c:pt>
                <c:pt idx="4">
                  <c:v>16346</c:v>
                </c:pt>
                <c:pt idx="5">
                  <c:v>#N/A</c:v>
                </c:pt>
                <c:pt idx="6">
                  <c:v>#N/A</c:v>
                </c:pt>
                <c:pt idx="7">
                  <c:v>15876</c:v>
                </c:pt>
                <c:pt idx="8">
                  <c:v>#N/A</c:v>
                </c:pt>
                <c:pt idx="9">
                  <c:v>#N/A</c:v>
                </c:pt>
                <c:pt idx="10">
                  <c:v>14595</c:v>
                </c:pt>
                <c:pt idx="11">
                  <c:v>#N/A</c:v>
                </c:pt>
                <c:pt idx="12">
                  <c:v>#N/A</c:v>
                </c:pt>
                <c:pt idx="13">
                  <c:v>14810</c:v>
                </c:pt>
                <c:pt idx="14">
                  <c:v>#N/A</c:v>
                </c:pt>
              </c:numCache>
            </c:numRef>
          </c:val>
          <c:smooth val="0"/>
          <c:extLst>
            <c:ext xmlns:c16="http://schemas.microsoft.com/office/drawing/2014/chart" uri="{C3380CC4-5D6E-409C-BE32-E72D297353CC}">
              <c16:uniqueId val="{0000000B-F073-4C71-B36E-1E4C7B249E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1354</c:v>
                </c:pt>
                <c:pt idx="1">
                  <c:v>1122</c:v>
                </c:pt>
                <c:pt idx="2">
                  <c:v>1269</c:v>
                </c:pt>
              </c:numCache>
            </c:numRef>
          </c:val>
          <c:extLst>
            <c:ext xmlns:c16="http://schemas.microsoft.com/office/drawing/2014/chart" uri="{C3380CC4-5D6E-409C-BE32-E72D297353CC}">
              <c16:uniqueId val="{00000000-BDEA-492F-B94C-2A42670988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696</c:v>
                </c:pt>
                <c:pt idx="1">
                  <c:v>696</c:v>
                </c:pt>
                <c:pt idx="2">
                  <c:v>791</c:v>
                </c:pt>
              </c:numCache>
            </c:numRef>
          </c:val>
          <c:extLst>
            <c:ext xmlns:c16="http://schemas.microsoft.com/office/drawing/2014/chart" uri="{C3380CC4-5D6E-409C-BE32-E72D297353CC}">
              <c16:uniqueId val="{00000001-BDEA-492F-B94C-2A42670988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5857</c:v>
                </c:pt>
                <c:pt idx="1">
                  <c:v>5019</c:v>
                </c:pt>
                <c:pt idx="2">
                  <c:v>4692</c:v>
                </c:pt>
              </c:numCache>
            </c:numRef>
          </c:val>
          <c:extLst>
            <c:ext xmlns:c16="http://schemas.microsoft.com/office/drawing/2014/chart" uri="{C3380CC4-5D6E-409C-BE32-E72D297353CC}">
              <c16:uniqueId val="{00000002-BDEA-492F-B94C-2A42670988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66,807
66,375
913.22
43,631,118
41,714,100
1,664,942
22,048,909
30,308,915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年間の財政力指数は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台で推移し、類似団体平均を下回っている。主な要因は、長引く地方経済の低迷や土地価格の下落、評価替え等による市税収入の伸び悩みによるものである。</a:t>
          </a:r>
        </a:p>
        <a:p>
          <a:r>
            <a:rPr kumimoji="1" lang="ja-JP" altLang="en-US" sz="1300">
              <a:latin typeface="ＭＳ Ｐゴシック" panose="020B0600070205080204" pitchFamily="50" charset="-128"/>
              <a:ea typeface="ＭＳ Ｐゴシック" panose="020B0600070205080204" pitchFamily="50" charset="-128"/>
            </a:rPr>
            <a:t>　５年度は、分子となる基準財政収入額及び分母となる基準財政需要額がともに増加し単年度の指数は増加したが、３か年平均値であるため前年度と同値となった。</a:t>
          </a:r>
        </a:p>
        <a:p>
          <a:r>
            <a:rPr kumimoji="1" lang="ja-JP" altLang="en-US" sz="1300">
              <a:latin typeface="ＭＳ Ｐゴシック" panose="020B0600070205080204" pitchFamily="50" charset="-128"/>
              <a:ea typeface="ＭＳ Ｐゴシック" panose="020B0600070205080204" pitchFamily="50" charset="-128"/>
            </a:rPr>
            <a:t>　今後も市税を中心とした歳入確保に努め、歳出の徹底的な見直しを行い財政基盤の強化を図る。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５年度は</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％と類似団体平均を上回っており、分子となる経常経費において障害者自立支援給付費や人件費等の増により前年度比</a:t>
          </a:r>
          <a:r>
            <a:rPr kumimoji="1" lang="en-US" altLang="ja-JP" sz="1300">
              <a:latin typeface="ＭＳ Ｐゴシック" panose="020B0600070205080204" pitchFamily="50" charset="-128"/>
              <a:ea typeface="ＭＳ Ｐゴシック" panose="020B0600070205080204" pitchFamily="50" charset="-128"/>
            </a:rPr>
            <a:t>33,135</a:t>
          </a:r>
          <a:r>
            <a:rPr kumimoji="1" lang="ja-JP" altLang="en-US" sz="1300">
              <a:latin typeface="ＭＳ Ｐゴシック" panose="020B0600070205080204" pitchFamily="50" charset="-128"/>
              <a:ea typeface="ＭＳ Ｐゴシック" panose="020B0600070205080204" pitchFamily="50" charset="-128"/>
            </a:rPr>
            <a:t>千円の増となったが、分母においても普通交付税や固定資産税の増により前年度比</a:t>
          </a:r>
          <a:r>
            <a:rPr kumimoji="1" lang="en-US" altLang="ja-JP" sz="1300">
              <a:latin typeface="ＭＳ Ｐゴシック" panose="020B0600070205080204" pitchFamily="50" charset="-128"/>
              <a:ea typeface="ＭＳ Ｐゴシック" panose="020B0600070205080204" pitchFamily="50" charset="-128"/>
            </a:rPr>
            <a:t>26,515</a:t>
          </a:r>
          <a:r>
            <a:rPr kumimoji="1" lang="ja-JP" altLang="en-US" sz="1300">
              <a:latin typeface="ＭＳ Ｐゴシック" panose="020B0600070205080204" pitchFamily="50" charset="-128"/>
              <a:ea typeface="ＭＳ Ｐゴシック" panose="020B0600070205080204" pitchFamily="50" charset="-128"/>
            </a:rPr>
            <a:t>千円の増となったことで、比率は前年度と同ポイントとなった。</a:t>
          </a:r>
        </a:p>
        <a:p>
          <a:r>
            <a:rPr kumimoji="1" lang="ja-JP" altLang="en-US" sz="1300">
              <a:latin typeface="ＭＳ Ｐゴシック" panose="020B0600070205080204" pitchFamily="50" charset="-128"/>
              <a:ea typeface="ＭＳ Ｐゴシック" panose="020B0600070205080204" pitchFamily="50" charset="-128"/>
            </a:rPr>
            <a:t>　今後も病院事業の経営改善及び職員定員適正化計画の着実な実施により比率の改善を図る。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63</xdr:row>
      <xdr:rowOff>157734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59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63</xdr:row>
      <xdr:rowOff>157734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4056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63</xdr:row>
      <xdr:rowOff>70866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4056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63</xdr:row>
      <xdr:rowOff>70866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1778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人口１人当たりの人件費・物件費等が</a:t>
          </a:r>
          <a:r>
            <a:rPr kumimoji="1" lang="en-US" altLang="ja-JP" sz="1300">
              <a:latin typeface="ＭＳ Ｐゴシック" panose="020B0600070205080204" pitchFamily="50" charset="-128"/>
              <a:ea typeface="ＭＳ Ｐゴシック" panose="020B0600070205080204" pitchFamily="50" charset="-128"/>
            </a:rPr>
            <a:t>191,227</a:t>
          </a:r>
          <a:r>
            <a:rPr kumimoji="1" lang="ja-JP" altLang="en-US" sz="1300">
              <a:latin typeface="ＭＳ Ｐゴシック" panose="020B0600070205080204" pitchFamily="50" charset="-128"/>
              <a:ea typeface="ＭＳ Ｐゴシック" panose="020B0600070205080204" pitchFamily="50" charset="-128"/>
            </a:rPr>
            <a:t>円と類似団体の平均より高くなっている。人口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人当たり職員数が類似団体平均より多いこと、県の人事委員会勧告に準じた給与改定に基づく人件費の増や公共施設の管理を指定管理者への委託を推し進めていることによる物件費の増等がその要因である。</a:t>
          </a:r>
        </a:p>
        <a:p>
          <a:r>
            <a:rPr kumimoji="1" lang="ja-JP" altLang="en-US" sz="1300">
              <a:latin typeface="ＭＳ Ｐゴシック" panose="020B0600070205080204" pitchFamily="50" charset="-128"/>
              <a:ea typeface="ＭＳ Ｐゴシック" panose="020B0600070205080204" pitchFamily="50" charset="-128"/>
            </a:rPr>
            <a:t>　このため、今後も職員定員適正化計画に基づく職員の適正配置や大館市公共施設等総合管理計画に基づく施設の適正管理等により人件費、物件費の抑制を図り、数値の改善を図る。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132635</xdr:rowOff>
    </xdr:from>
    <xdr:to>
      <xdr:col>23</xdr:col>
      <xdr:colOff>133350</xdr:colOff>
      <xdr:row>85</xdr:row>
      <xdr:rowOff>40525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534435"/>
          <a:ext cx="838200" cy="7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21785</xdr:rowOff>
    </xdr:from>
    <xdr:to>
      <xdr:col>19</xdr:col>
      <xdr:colOff>133350</xdr:colOff>
      <xdr:row>85</xdr:row>
      <xdr:rowOff>40525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95035"/>
          <a:ext cx="889000" cy="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162796</xdr:rowOff>
    </xdr:from>
    <xdr:to>
      <xdr:col>15</xdr:col>
      <xdr:colOff>82550</xdr:colOff>
      <xdr:row>85</xdr:row>
      <xdr:rowOff>21785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93146"/>
          <a:ext cx="889000" cy="2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63340</xdr:rowOff>
    </xdr:from>
    <xdr:to>
      <xdr:col>11</xdr:col>
      <xdr:colOff>31750</xdr:colOff>
      <xdr:row>83</xdr:row>
      <xdr:rowOff>162796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93690"/>
          <a:ext cx="889000" cy="9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81835</xdr:rowOff>
    </xdr:from>
    <xdr:to>
      <xdr:col>23</xdr:col>
      <xdr:colOff>184150</xdr:colOff>
      <xdr:row>85</xdr:row>
      <xdr:rowOff>11985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53912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161175</xdr:rowOff>
    </xdr:from>
    <xdr:to>
      <xdr:col>19</xdr:col>
      <xdr:colOff>184150</xdr:colOff>
      <xdr:row>85</xdr:row>
      <xdr:rowOff>91325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76102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49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142435</xdr:rowOff>
    </xdr:from>
    <xdr:to>
      <xdr:col>15</xdr:col>
      <xdr:colOff>133350</xdr:colOff>
      <xdr:row>85</xdr:row>
      <xdr:rowOff>72585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57362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3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111996</xdr:rowOff>
    </xdr:from>
    <xdr:to>
      <xdr:col>11</xdr:col>
      <xdr:colOff>82550</xdr:colOff>
      <xdr:row>84</xdr:row>
      <xdr:rowOff>42146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26923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12540</xdr:rowOff>
    </xdr:from>
    <xdr:to>
      <xdr:col>7</xdr:col>
      <xdr:colOff>31750</xdr:colOff>
      <xdr:row>83</xdr:row>
      <xdr:rowOff>114140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98917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2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大きな制度改正はなく、類似団体より低い指数となっている。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今後も地域の民間企業の給与水準との均衡を基本とし、国や県の動向等を踏まえ、給与の適正化に努める。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49893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256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67129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67129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人口の減少割合が高かったこと、また、インフラの老朽化対策のための技師の増員等により、増加した。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務の権限移譲など全体業務量の増加により、人口が減少しても職員数を減らせる状況にはなく、２年度～５年度及び６年度～１０年度における職員定員適正化計画においても増員を計画しているため、今後しばらく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人当たり職員数は微増していくと思われる。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6668</xdr:rowOff>
    </xdr:from>
    <xdr:to>
      <xdr:col>81</xdr:col>
      <xdr:colOff>44450</xdr:colOff>
      <xdr:row>65</xdr:row>
      <xdr:rowOff>66993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5091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170074</xdr:rowOff>
    </xdr:from>
    <xdr:to>
      <xdr:col>77</xdr:col>
      <xdr:colOff>44450</xdr:colOff>
      <xdr:row>65</xdr:row>
      <xdr:rowOff>6668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4287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137901</xdr:rowOff>
    </xdr:from>
    <xdr:to>
      <xdr:col>72</xdr:col>
      <xdr:colOff>203200</xdr:colOff>
      <xdr:row>64</xdr:row>
      <xdr:rowOff>170074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1070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79587</xdr:rowOff>
    </xdr:from>
    <xdr:to>
      <xdr:col>68</xdr:col>
      <xdr:colOff>152400</xdr:colOff>
      <xdr:row>64</xdr:row>
      <xdr:rowOff>137901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52387"/>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16193</xdr:rowOff>
    </xdr:from>
    <xdr:to>
      <xdr:col>81</xdr:col>
      <xdr:colOff>95250</xdr:colOff>
      <xdr:row>65</xdr:row>
      <xdr:rowOff>117793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159720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3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127318</xdr:rowOff>
    </xdr:from>
    <xdr:to>
      <xdr:col>77</xdr:col>
      <xdr:colOff>95250</xdr:colOff>
      <xdr:row>65</xdr:row>
      <xdr:rowOff>57468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42245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8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119274</xdr:rowOff>
    </xdr:from>
    <xdr:to>
      <xdr:col>73</xdr:col>
      <xdr:colOff>44450</xdr:colOff>
      <xdr:row>65</xdr:row>
      <xdr:rowOff>49424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34201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7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87101</xdr:rowOff>
    </xdr:from>
    <xdr:to>
      <xdr:col>68</xdr:col>
      <xdr:colOff>203200</xdr:colOff>
      <xdr:row>65</xdr:row>
      <xdr:rowOff>17251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2028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28787</xdr:rowOff>
    </xdr:from>
    <xdr:to>
      <xdr:col>64</xdr:col>
      <xdr:colOff>152400</xdr:colOff>
      <xdr:row>64</xdr:row>
      <xdr:rowOff>130387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115164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％と類似団体平均を上回って推移してきている。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５年度は分子となる元利償還金が減少し、また、下水道事業債、病院事業債等の公営企業債の元利償還に対する繰入金の減少により単年度では減少したが、３か年平均では前年度比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６年度も元利償還金は減少する見込みであるため、単年度では比率が減少することが見込まれるが、それ以降は、大館駅周辺整備事業や斎場建設事業の元利償還により比率の上昇が見込まれる。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138938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104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81026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525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42418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525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52070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77995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となっており、類似団体平均を大きく上回って推移してきている。近年、繰上償還や地方債新規発行額の抑制により数値は減少してきていたが、退職手当負担金見込額や公営企業債等繰入見込額の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増加が影響し、前年度より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今後は、本庁舎外構整備事業や斎場建設事業等に伴う地方債の借り入れにより比率の上昇が見込まれるが、引き続き普通建設事業を厳選し、地方債残高の増加を抑制していく。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126819</xdr:rowOff>
    </xdr:from>
    <xdr:to>
      <xdr:col>81</xdr:col>
      <xdr:colOff>44450</xdr:colOff>
      <xdr:row>18</xdr:row>
      <xdr:rowOff>131415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212919"/>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126819</xdr:rowOff>
    </xdr:from>
    <xdr:to>
      <xdr:col>77</xdr:col>
      <xdr:colOff>44450</xdr:colOff>
      <xdr:row>19</xdr:row>
      <xdr:rowOff>181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212919"/>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181</xdr:rowOff>
    </xdr:from>
    <xdr:to>
      <xdr:col>72</xdr:col>
      <xdr:colOff>203200</xdr:colOff>
      <xdr:row>19</xdr:row>
      <xdr:rowOff>61081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257731"/>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62472</xdr:rowOff>
    </xdr:from>
    <xdr:to>
      <xdr:col>68</xdr:col>
      <xdr:colOff>152400</xdr:colOff>
      <xdr:row>19</xdr:row>
      <xdr:rowOff>61081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148572"/>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80615</xdr:rowOff>
    </xdr:from>
    <xdr:to>
      <xdr:col>81</xdr:col>
      <xdr:colOff>95250</xdr:colOff>
      <xdr:row>19</xdr:row>
      <xdr:rowOff>10765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52692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3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76019</xdr:rowOff>
    </xdr:from>
    <xdr:to>
      <xdr:col>77</xdr:col>
      <xdr:colOff>95250</xdr:colOff>
      <xdr:row>19</xdr:row>
      <xdr:rowOff>6169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162396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4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120831</xdr:rowOff>
    </xdr:from>
    <xdr:to>
      <xdr:col>73</xdr:col>
      <xdr:colOff>44450</xdr:colOff>
      <xdr:row>19</xdr:row>
      <xdr:rowOff>50981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2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35758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29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10281</xdr:rowOff>
    </xdr:from>
    <xdr:to>
      <xdr:col>68</xdr:col>
      <xdr:colOff>203200</xdr:colOff>
      <xdr:row>19</xdr:row>
      <xdr:rowOff>111881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2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96658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3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11672</xdr:rowOff>
    </xdr:from>
    <xdr:to>
      <xdr:col>64</xdr:col>
      <xdr:colOff>152400</xdr:colOff>
      <xdr:row>18</xdr:row>
      <xdr:rowOff>113272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98049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66,807
66,375
913.22
43,631,118
41,714,100
1,664,942
22,048,909
30,308,915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ポイント上回っている。これは、再任用職員数の増加や物価高騰対策支援事業等に伴う職員の時間外勤務手当の増加が要因として考えられる。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今後も、職員定員適正化計画に基づく適正な人員配置や事務事業の見直しを行い、人件費の抑制を図る。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36</xdr:row>
      <xdr:rowOff>130266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8287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71483</xdr:rowOff>
    </xdr:from>
    <xdr:to>
      <xdr:col>19</xdr:col>
      <xdr:colOff>187325</xdr:colOff>
      <xdr:row>36</xdr:row>
      <xdr:rowOff>110672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436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71483</xdr:rowOff>
    </xdr:from>
    <xdr:to>
      <xdr:col>15</xdr:col>
      <xdr:colOff>98425</xdr:colOff>
      <xdr:row>36</xdr:row>
      <xdr:rowOff>130266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436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130266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3918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79466</xdr:rowOff>
    </xdr:from>
    <xdr:to>
      <xdr:col>24</xdr:col>
      <xdr:colOff>76200</xdr:colOff>
      <xdr:row>37</xdr:row>
      <xdr:rowOff>9616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51543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2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59872</xdr:rowOff>
    </xdr:from>
    <xdr:to>
      <xdr:col>20</xdr:col>
      <xdr:colOff>38100</xdr:colOff>
      <xdr:row>36</xdr:row>
      <xdr:rowOff>161472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20683</xdr:rowOff>
    </xdr:from>
    <xdr:to>
      <xdr:col>15</xdr:col>
      <xdr:colOff>149225</xdr:colOff>
      <xdr:row>36</xdr:row>
      <xdr:rowOff>122283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107060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79466</xdr:rowOff>
    </xdr:from>
    <xdr:to>
      <xdr:col>11</xdr:col>
      <xdr:colOff>60325</xdr:colOff>
      <xdr:row>37</xdr:row>
      <xdr:rowOff>9616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165843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ポイント上回っている。これは、物価高騰に伴うごみ処理委託料と指定管理料の増加が要因として考えられる。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今後も指定管理者制度の活用を図りつつ、併せて大館市公共施設等総合管理計画に基づく施設管理の適正化を図り、物件費の見直しを行う。</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33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72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4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16</xdr:row>
      <xdr:rowOff>35560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41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71137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ポイントの増となっている。これは、電力・ガス・食料品等価格高騰緊急支援給付金事業費や生活保護費の増加が要因として考えられる。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今後も適切な福祉サービスを実施することにより、扶助費の適正化を図る。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996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57</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812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ポイントの減となっている。これは、小雪による除排雪関連経費が大幅に減少したことと国民健康保険特別会計への繰出金の減少が要因として考えられる。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今後も維持補修事業の適正化と各事業会計の歳入の確保に努め、数値の改善を図る。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337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60</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1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60</xdr:row>
      <xdr:rowOff>152400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12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25400</xdr:rowOff>
    </xdr:from>
    <xdr:to>
      <xdr:col>69</xdr:col>
      <xdr:colOff>92075</xdr:colOff>
      <xdr:row>60</xdr:row>
      <xdr:rowOff>152400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12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88900</xdr:rowOff>
    </xdr:from>
    <xdr:to>
      <xdr:col>78</xdr:col>
      <xdr:colOff>120650</xdr:colOff>
      <xdr:row>61</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146050</xdr:rowOff>
    </xdr:from>
    <xdr:to>
      <xdr:col>74</xdr:col>
      <xdr:colOff>31750</xdr:colOff>
      <xdr:row>60</xdr:row>
      <xdr:rowOff>76200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101600</xdr:rowOff>
    </xdr:from>
    <xdr:to>
      <xdr:col>69</xdr:col>
      <xdr:colOff>142875</xdr:colOff>
      <xdr:row>61</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146050</xdr:rowOff>
    </xdr:from>
    <xdr:to>
      <xdr:col>65</xdr:col>
      <xdr:colOff>53975</xdr:colOff>
      <xdr:row>60</xdr:row>
      <xdr:rowOff>76200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60977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前年度と同ポイントとなっている。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病院事業に対する補助金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下水道事業に対する補助金等が増加したことにより、前年度と同ポイントになったものと考えられる。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大館市病院事業経営改革プランに基づく病院事業の経営改善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下水道事業の使用料収入の確保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により、補助費等の抑制を図る。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35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62992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72136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72136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94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ポイント下回っている。これは、償還終了件数の増により定時償還元金が減少したことが要因として考えられる。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今後も普通建設事業を厳選し、収支の状況を見極めながら積極的な繰上償還の実施、交付税算入率の高い地方債の活用に努める。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88137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715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88137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394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51563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51563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ポイント上回っている。これは、人件費及び物件費の比率が増加したことによるものである。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今後も経常経費の見直しによる経常収支比率の改善を進めることで、数値の改善を図る。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77</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771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76</xdr:row>
      <xdr:rowOff>167005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77189"/>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167005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114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82566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116205</xdr:rowOff>
    </xdr:from>
    <xdr:to>
      <xdr:col>69</xdr:col>
      <xdr:colOff>142875</xdr:colOff>
      <xdr:row>77</xdr:row>
      <xdr:rowOff>46355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31132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144793</xdr:rowOff>
    </xdr:from>
    <xdr:to>
      <xdr:col>29</xdr:col>
      <xdr:colOff>127000</xdr:colOff>
      <xdr:row>13</xdr:row>
      <xdr:rowOff>164109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21268"/>
          <a:ext cx="647700" cy="1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164109</xdr:rowOff>
    </xdr:from>
    <xdr:to>
      <xdr:col>26</xdr:col>
      <xdr:colOff>50800</xdr:colOff>
      <xdr:row>14</xdr:row>
      <xdr:rowOff>11957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40584"/>
          <a:ext cx="698500" cy="19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11957</xdr:rowOff>
    </xdr:from>
    <xdr:to>
      <xdr:col>22</xdr:col>
      <xdr:colOff>114300</xdr:colOff>
      <xdr:row>14</xdr:row>
      <xdr:rowOff>115113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59882"/>
          <a:ext cx="698500" cy="103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115113</xdr:rowOff>
    </xdr:from>
    <xdr:to>
      <xdr:col>18</xdr:col>
      <xdr:colOff>177800</xdr:colOff>
      <xdr:row>15</xdr:row>
      <xdr:rowOff>65678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63038"/>
          <a:ext cx="698500" cy="12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93993</xdr:rowOff>
    </xdr:from>
    <xdr:to>
      <xdr:col>29</xdr:col>
      <xdr:colOff>177800</xdr:colOff>
      <xdr:row>14</xdr:row>
      <xdr:rowOff>24143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7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110520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1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113309</xdr:rowOff>
    </xdr:from>
    <xdr:to>
      <xdr:col>26</xdr:col>
      <xdr:colOff>101600</xdr:colOff>
      <xdr:row>14</xdr:row>
      <xdr:rowOff>43459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8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53636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5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132607</xdr:rowOff>
    </xdr:from>
    <xdr:to>
      <xdr:col>22</xdr:col>
      <xdr:colOff>165100</xdr:colOff>
      <xdr:row>14</xdr:row>
      <xdr:rowOff>62757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0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72934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7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64313</xdr:rowOff>
    </xdr:from>
    <xdr:to>
      <xdr:col>19</xdr:col>
      <xdr:colOff>38100</xdr:colOff>
      <xdr:row>14</xdr:row>
      <xdr:rowOff>165913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1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4640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8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14878</xdr:rowOff>
    </xdr:from>
    <xdr:to>
      <xdr:col>15</xdr:col>
      <xdr:colOff>101600</xdr:colOff>
      <xdr:row>15</xdr:row>
      <xdr:rowOff>116478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3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126655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0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73606</xdr:rowOff>
    </xdr:from>
    <xdr:to>
      <xdr:col>29</xdr:col>
      <xdr:colOff>127000</xdr:colOff>
      <xdr:row>34</xdr:row>
      <xdr:rowOff>118542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341056"/>
          <a:ext cx="647700" cy="44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73606</xdr:rowOff>
    </xdr:from>
    <xdr:to>
      <xdr:col>26</xdr:col>
      <xdr:colOff>50800</xdr:colOff>
      <xdr:row>34</xdr:row>
      <xdr:rowOff>266805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41056"/>
          <a:ext cx="698500" cy="193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266805</xdr:rowOff>
    </xdr:from>
    <xdr:to>
      <xdr:col>22</xdr:col>
      <xdr:colOff>114300</xdr:colOff>
      <xdr:row>34</xdr:row>
      <xdr:rowOff>335091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34255"/>
          <a:ext cx="698500" cy="68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295478</xdr:rowOff>
    </xdr:from>
    <xdr:to>
      <xdr:col>18</xdr:col>
      <xdr:colOff>177800</xdr:colOff>
      <xdr:row>34</xdr:row>
      <xdr:rowOff>335091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62928"/>
          <a:ext cx="698500" cy="3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67742</xdr:rowOff>
    </xdr:from>
    <xdr:to>
      <xdr:col>29</xdr:col>
      <xdr:colOff>177800</xdr:colOff>
      <xdr:row>34</xdr:row>
      <xdr:rowOff>169342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3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255719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8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22806</xdr:rowOff>
    </xdr:from>
    <xdr:to>
      <xdr:col>26</xdr:col>
      <xdr:colOff>101600</xdr:colOff>
      <xdr:row>34</xdr:row>
      <xdr:rowOff>124406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9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134583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216005</xdr:rowOff>
    </xdr:from>
    <xdr:to>
      <xdr:col>22</xdr:col>
      <xdr:colOff>165100</xdr:colOff>
      <xdr:row>34</xdr:row>
      <xdr:rowOff>317605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83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327782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5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284291</xdr:rowOff>
    </xdr:from>
    <xdr:to>
      <xdr:col>19</xdr:col>
      <xdr:colOff>38100</xdr:colOff>
      <xdr:row>35</xdr:row>
      <xdr:rowOff>42991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5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53168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2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244678</xdr:rowOff>
    </xdr:from>
    <xdr:to>
      <xdr:col>15</xdr:col>
      <xdr:colOff>101600</xdr:colOff>
      <xdr:row>35</xdr:row>
      <xdr:rowOff>3378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1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13555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8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66,807
66,375
913.22
43,631,118
41,714,100
1,664,942
22,048,909
30,308,915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45288</xdr:rowOff>
    </xdr:from>
    <xdr:to>
      <xdr:col>24</xdr:col>
      <xdr:colOff>63500</xdr:colOff>
      <xdr:row>33</xdr:row>
      <xdr:rowOff>69729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03138"/>
          <a:ext cx="8382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53442</xdr:rowOff>
    </xdr:from>
    <xdr:to>
      <xdr:col>19</xdr:col>
      <xdr:colOff>177800</xdr:colOff>
      <xdr:row>33</xdr:row>
      <xdr:rowOff>69729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11292"/>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53442</xdr:rowOff>
    </xdr:from>
    <xdr:to>
      <xdr:col>15</xdr:col>
      <xdr:colOff>50800</xdr:colOff>
      <xdr:row>33</xdr:row>
      <xdr:rowOff>156464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11292"/>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156464</xdr:rowOff>
    </xdr:from>
    <xdr:to>
      <xdr:col>10</xdr:col>
      <xdr:colOff>114300</xdr:colOff>
      <xdr:row>35</xdr:row>
      <xdr:rowOff>28200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4314"/>
          <a:ext cx="889000" cy="21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165938</xdr:rowOff>
    </xdr:from>
    <xdr:to>
      <xdr:col>24</xdr:col>
      <xdr:colOff>114300</xdr:colOff>
      <xdr:row>33</xdr:row>
      <xdr:rowOff>96088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5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17365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0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18929</xdr:rowOff>
    </xdr:from>
    <xdr:to>
      <xdr:col>20</xdr:col>
      <xdr:colOff>38100</xdr:colOff>
      <xdr:row>33</xdr:row>
      <xdr:rowOff>120529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137056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2642</xdr:rowOff>
    </xdr:from>
    <xdr:to>
      <xdr:col>15</xdr:col>
      <xdr:colOff>101600</xdr:colOff>
      <xdr:row>33</xdr:row>
      <xdr:rowOff>104242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120769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105664</xdr:rowOff>
    </xdr:from>
    <xdr:to>
      <xdr:col>10</xdr:col>
      <xdr:colOff>165100</xdr:colOff>
      <xdr:row>34</xdr:row>
      <xdr:rowOff>35814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52341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148850</xdr:rowOff>
    </xdr:from>
    <xdr:to>
      <xdr:col>6</xdr:col>
      <xdr:colOff>38100</xdr:colOff>
      <xdr:row>35</xdr:row>
      <xdr:rowOff>79000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95527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133452</xdr:rowOff>
    </xdr:from>
    <xdr:to>
      <xdr:col>24</xdr:col>
      <xdr:colOff>63500</xdr:colOff>
      <xdr:row>55</xdr:row>
      <xdr:rowOff>164846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63202"/>
          <a:ext cx="8382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133452</xdr:rowOff>
    </xdr:from>
    <xdr:to>
      <xdr:col>19</xdr:col>
      <xdr:colOff>177800</xdr:colOff>
      <xdr:row>56</xdr:row>
      <xdr:rowOff>3149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6320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3149</xdr:rowOff>
    </xdr:from>
    <xdr:to>
      <xdr:col>15</xdr:col>
      <xdr:colOff>50800</xdr:colOff>
      <xdr:row>56</xdr:row>
      <xdr:rowOff>156823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04349"/>
          <a:ext cx="889000" cy="15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90301</xdr:rowOff>
    </xdr:from>
    <xdr:to>
      <xdr:col>10</xdr:col>
      <xdr:colOff>114300</xdr:colOff>
      <xdr:row>56</xdr:row>
      <xdr:rowOff>156823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91501"/>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114046</xdr:rowOff>
    </xdr:from>
    <xdr:to>
      <xdr:col>24</xdr:col>
      <xdr:colOff>114300</xdr:colOff>
      <xdr:row>56</xdr:row>
      <xdr:rowOff>44196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4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136923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82652</xdr:rowOff>
    </xdr:from>
    <xdr:to>
      <xdr:col>20</xdr:col>
      <xdr:colOff>38100</xdr:colOff>
      <xdr:row>56</xdr:row>
      <xdr:rowOff>12802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1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29329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8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123799</xdr:rowOff>
    </xdr:from>
    <xdr:to>
      <xdr:col>15</xdr:col>
      <xdr:colOff>101600</xdr:colOff>
      <xdr:row>56</xdr:row>
      <xdr:rowOff>53949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70476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106023</xdr:rowOff>
    </xdr:from>
    <xdr:to>
      <xdr:col>10</xdr:col>
      <xdr:colOff>165100</xdr:colOff>
      <xdr:row>57</xdr:row>
      <xdr:rowOff>36173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52700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8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39501</xdr:rowOff>
    </xdr:from>
    <xdr:to>
      <xdr:col>6</xdr:col>
      <xdr:colOff>38100</xdr:colOff>
      <xdr:row>56</xdr:row>
      <xdr:rowOff>141101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4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157628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136545</xdr:rowOff>
    </xdr:from>
    <xdr:to>
      <xdr:col>24</xdr:col>
      <xdr:colOff>63500</xdr:colOff>
      <xdr:row>76</xdr:row>
      <xdr:rowOff>1260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652395"/>
          <a:ext cx="838200" cy="37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163337</xdr:rowOff>
    </xdr:from>
    <xdr:to>
      <xdr:col>19</xdr:col>
      <xdr:colOff>177800</xdr:colOff>
      <xdr:row>73</xdr:row>
      <xdr:rowOff>136545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507737"/>
          <a:ext cx="889000" cy="1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163337</xdr:rowOff>
    </xdr:from>
    <xdr:to>
      <xdr:col>15</xdr:col>
      <xdr:colOff>50800</xdr:colOff>
      <xdr:row>74</xdr:row>
      <xdr:rowOff>103856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507737"/>
          <a:ext cx="889000" cy="28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103856</xdr:rowOff>
    </xdr:from>
    <xdr:to>
      <xdr:col>10</xdr:col>
      <xdr:colOff>114300</xdr:colOff>
      <xdr:row>76</xdr:row>
      <xdr:rowOff>86299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791156"/>
          <a:ext cx="889000" cy="32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121910</xdr:rowOff>
    </xdr:from>
    <xdr:to>
      <xdr:col>24</xdr:col>
      <xdr:colOff>114300</xdr:colOff>
      <xdr:row>76</xdr:row>
      <xdr:rowOff>52059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806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144787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3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85745</xdr:rowOff>
    </xdr:from>
    <xdr:to>
      <xdr:col>20</xdr:col>
      <xdr:colOff>38100</xdr:colOff>
      <xdr:row>74</xdr:row>
      <xdr:rowOff>15895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6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32422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37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112537</xdr:rowOff>
    </xdr:from>
    <xdr:to>
      <xdr:col>15</xdr:col>
      <xdr:colOff>101600</xdr:colOff>
      <xdr:row>73</xdr:row>
      <xdr:rowOff>42687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45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59214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23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53056</xdr:rowOff>
    </xdr:from>
    <xdr:to>
      <xdr:col>10</xdr:col>
      <xdr:colOff>165100</xdr:colOff>
      <xdr:row>74</xdr:row>
      <xdr:rowOff>154656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171183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51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35499</xdr:rowOff>
    </xdr:from>
    <xdr:to>
      <xdr:col>6</xdr:col>
      <xdr:colOff>38100</xdr:colOff>
      <xdr:row>76</xdr:row>
      <xdr:rowOff>137099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153626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25715</xdr:rowOff>
    </xdr:from>
    <xdr:to>
      <xdr:col>24</xdr:col>
      <xdr:colOff>63500</xdr:colOff>
      <xdr:row>96</xdr:row>
      <xdr:rowOff>11384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13465"/>
          <a:ext cx="838200" cy="15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88922</xdr:rowOff>
    </xdr:from>
    <xdr:to>
      <xdr:col>19</xdr:col>
      <xdr:colOff>177800</xdr:colOff>
      <xdr:row>96</xdr:row>
      <xdr:rowOff>11384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05222"/>
          <a:ext cx="889000" cy="26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88922</xdr:rowOff>
    </xdr:from>
    <xdr:to>
      <xdr:col>15</xdr:col>
      <xdr:colOff>50800</xdr:colOff>
      <xdr:row>96</xdr:row>
      <xdr:rowOff>129028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05222"/>
          <a:ext cx="889000" cy="38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129028</xdr:rowOff>
    </xdr:from>
    <xdr:to>
      <xdr:col>10</xdr:col>
      <xdr:colOff>114300</xdr:colOff>
      <xdr:row>96</xdr:row>
      <xdr:rowOff>143044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88228"/>
          <a:ext cx="889000" cy="1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146365</xdr:rowOff>
    </xdr:from>
    <xdr:to>
      <xdr:col>24</xdr:col>
      <xdr:colOff>114300</xdr:colOff>
      <xdr:row>95</xdr:row>
      <xdr:rowOff>76515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169242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1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132034</xdr:rowOff>
    </xdr:from>
    <xdr:to>
      <xdr:col>20</xdr:col>
      <xdr:colOff>38100</xdr:colOff>
      <xdr:row>96</xdr:row>
      <xdr:rowOff>62184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1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78711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9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38122</xdr:rowOff>
    </xdr:from>
    <xdr:to>
      <xdr:col>15</xdr:col>
      <xdr:colOff>101600</xdr:colOff>
      <xdr:row>94</xdr:row>
      <xdr:rowOff>139722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5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156249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2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78228</xdr:rowOff>
    </xdr:from>
    <xdr:to>
      <xdr:col>10</xdr:col>
      <xdr:colOff>165100</xdr:colOff>
      <xdr:row>97</xdr:row>
      <xdr:rowOff>8378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24905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92244</xdr:rowOff>
    </xdr:from>
    <xdr:to>
      <xdr:col>6</xdr:col>
      <xdr:colOff>38100</xdr:colOff>
      <xdr:row>97</xdr:row>
      <xdr:rowOff>22394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38921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2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124253</xdr:rowOff>
    </xdr:from>
    <xdr:to>
      <xdr:col>55</xdr:col>
      <xdr:colOff>0</xdr:colOff>
      <xdr:row>36</xdr:row>
      <xdr:rowOff>160873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296453"/>
          <a:ext cx="838200" cy="3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124253</xdr:rowOff>
    </xdr:from>
    <xdr:to>
      <xdr:col>50</xdr:col>
      <xdr:colOff>114300</xdr:colOff>
      <xdr:row>37</xdr:row>
      <xdr:rowOff>27817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96453"/>
          <a:ext cx="889000" cy="7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65470</xdr:rowOff>
    </xdr:from>
    <xdr:to>
      <xdr:col>45</xdr:col>
      <xdr:colOff>177800</xdr:colOff>
      <xdr:row>37</xdr:row>
      <xdr:rowOff>27817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208970"/>
          <a:ext cx="889000" cy="11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65470</xdr:rowOff>
    </xdr:from>
    <xdr:to>
      <xdr:col>41</xdr:col>
      <xdr:colOff>50800</xdr:colOff>
      <xdr:row>37</xdr:row>
      <xdr:rowOff>168678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208970"/>
          <a:ext cx="889000" cy="130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110073</xdr:rowOff>
    </xdr:from>
    <xdr:to>
      <xdr:col>55</xdr:col>
      <xdr:colOff>50800</xdr:colOff>
      <xdr:row>37</xdr:row>
      <xdr:rowOff>40223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132950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3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73453</xdr:rowOff>
    </xdr:from>
    <xdr:to>
      <xdr:col>50</xdr:col>
      <xdr:colOff>165100</xdr:colOff>
      <xdr:row>37</xdr:row>
      <xdr:rowOff>3603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20130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2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148467</xdr:rowOff>
    </xdr:from>
    <xdr:to>
      <xdr:col>46</xdr:col>
      <xdr:colOff>38100</xdr:colOff>
      <xdr:row>37</xdr:row>
      <xdr:rowOff>78617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95144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0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14670</xdr:rowOff>
    </xdr:from>
    <xdr:to>
      <xdr:col>41</xdr:col>
      <xdr:colOff>101600</xdr:colOff>
      <xdr:row>30</xdr:row>
      <xdr:rowOff>116270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1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132797</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493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117878</xdr:rowOff>
    </xdr:from>
    <xdr:to>
      <xdr:col>36</xdr:col>
      <xdr:colOff>165100</xdr:colOff>
      <xdr:row>38</xdr:row>
      <xdr:rowOff>48028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64555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15167</xdr:rowOff>
    </xdr:from>
    <xdr:to>
      <xdr:col>55</xdr:col>
      <xdr:colOff>0</xdr:colOff>
      <xdr:row>55</xdr:row>
      <xdr:rowOff>82746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444917"/>
          <a:ext cx="838200" cy="6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47422</xdr:rowOff>
    </xdr:from>
    <xdr:to>
      <xdr:col>50</xdr:col>
      <xdr:colOff>114300</xdr:colOff>
      <xdr:row>55</xdr:row>
      <xdr:rowOff>82746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305722"/>
          <a:ext cx="889000" cy="20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166915</xdr:rowOff>
    </xdr:from>
    <xdr:to>
      <xdr:col>45</xdr:col>
      <xdr:colOff>177800</xdr:colOff>
      <xdr:row>54</xdr:row>
      <xdr:rowOff>47422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8910865"/>
          <a:ext cx="889000" cy="39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166915</xdr:rowOff>
    </xdr:from>
    <xdr:to>
      <xdr:col>41</xdr:col>
      <xdr:colOff>50800</xdr:colOff>
      <xdr:row>55</xdr:row>
      <xdr:rowOff>20403</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910865"/>
          <a:ext cx="889000" cy="53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135817</xdr:rowOff>
    </xdr:from>
    <xdr:to>
      <xdr:col>55</xdr:col>
      <xdr:colOff>50800</xdr:colOff>
      <xdr:row>55</xdr:row>
      <xdr:rowOff>65967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39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158694</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2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31946</xdr:rowOff>
    </xdr:from>
    <xdr:to>
      <xdr:col>50</xdr:col>
      <xdr:colOff>165100</xdr:colOff>
      <xdr:row>55</xdr:row>
      <xdr:rowOff>133546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4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150073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2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168072</xdr:rowOff>
    </xdr:from>
    <xdr:to>
      <xdr:col>46</xdr:col>
      <xdr:colOff>38100</xdr:colOff>
      <xdr:row>54</xdr:row>
      <xdr:rowOff>98222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25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114749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03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116115</xdr:rowOff>
    </xdr:from>
    <xdr:to>
      <xdr:col>41</xdr:col>
      <xdr:colOff>101600</xdr:colOff>
      <xdr:row>52</xdr:row>
      <xdr:rowOff>46265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8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62792</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61795" y="863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141053</xdr:rowOff>
    </xdr:from>
    <xdr:to>
      <xdr:col>36</xdr:col>
      <xdr:colOff>165100</xdr:colOff>
      <xdr:row>55</xdr:row>
      <xdr:rowOff>71203</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3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87730</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1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133108</xdr:rowOff>
    </xdr:from>
    <xdr:to>
      <xdr:col>55</xdr:col>
      <xdr:colOff>0</xdr:colOff>
      <xdr:row>77</xdr:row>
      <xdr:rowOff>137680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163308"/>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44278</xdr:rowOff>
    </xdr:from>
    <xdr:to>
      <xdr:col>50</xdr:col>
      <xdr:colOff>114300</xdr:colOff>
      <xdr:row>77</xdr:row>
      <xdr:rowOff>137680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245928"/>
          <a:ext cx="889000" cy="9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27857</xdr:rowOff>
    </xdr:from>
    <xdr:to>
      <xdr:col>45</xdr:col>
      <xdr:colOff>177800</xdr:colOff>
      <xdr:row>77</xdr:row>
      <xdr:rowOff>44278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229507"/>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27857</xdr:rowOff>
    </xdr:from>
    <xdr:to>
      <xdr:col>41</xdr:col>
      <xdr:colOff>50800</xdr:colOff>
      <xdr:row>77</xdr:row>
      <xdr:rowOff>49707</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229507"/>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82308</xdr:rowOff>
    </xdr:from>
    <xdr:to>
      <xdr:col>55</xdr:col>
      <xdr:colOff>50800</xdr:colOff>
      <xdr:row>77</xdr:row>
      <xdr:rowOff>12458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105186</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9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86880</xdr:rowOff>
    </xdr:from>
    <xdr:to>
      <xdr:col>50</xdr:col>
      <xdr:colOff>165100</xdr:colOff>
      <xdr:row>78</xdr:row>
      <xdr:rowOff>17030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2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33557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0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164928</xdr:rowOff>
    </xdr:from>
    <xdr:to>
      <xdr:col>46</xdr:col>
      <xdr:colOff>38100</xdr:colOff>
      <xdr:row>77</xdr:row>
      <xdr:rowOff>95078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1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111606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97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148507</xdr:rowOff>
    </xdr:from>
    <xdr:to>
      <xdr:col>41</xdr:col>
      <xdr:colOff>101600</xdr:colOff>
      <xdr:row>77</xdr:row>
      <xdr:rowOff>78657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1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95184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9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117034</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146799</xdr:rowOff>
    </xdr:from>
    <xdr:to>
      <xdr:col>55</xdr:col>
      <xdr:colOff>0</xdr:colOff>
      <xdr:row>96</xdr:row>
      <xdr:rowOff>23000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434549"/>
          <a:ext cx="838200" cy="4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146799</xdr:rowOff>
    </xdr:from>
    <xdr:to>
      <xdr:col>50</xdr:col>
      <xdr:colOff>114300</xdr:colOff>
      <xdr:row>96</xdr:row>
      <xdr:rowOff>91224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434549"/>
          <a:ext cx="889000" cy="1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123177</xdr:rowOff>
    </xdr:from>
    <xdr:to>
      <xdr:col>45</xdr:col>
      <xdr:colOff>177800</xdr:colOff>
      <xdr:row>96</xdr:row>
      <xdr:rowOff>91224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5896577"/>
          <a:ext cx="889000" cy="65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123177</xdr:rowOff>
    </xdr:from>
    <xdr:to>
      <xdr:col>41</xdr:col>
      <xdr:colOff>50800</xdr:colOff>
      <xdr:row>96</xdr:row>
      <xdr:rowOff>8153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5896577"/>
          <a:ext cx="889000" cy="57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143650</xdr:rowOff>
    </xdr:from>
    <xdr:to>
      <xdr:col>55</xdr:col>
      <xdr:colOff>50800</xdr:colOff>
      <xdr:row>96</xdr:row>
      <xdr:rowOff>73800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166527</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95999</xdr:rowOff>
    </xdr:from>
    <xdr:to>
      <xdr:col>50</xdr:col>
      <xdr:colOff>165100</xdr:colOff>
      <xdr:row>96</xdr:row>
      <xdr:rowOff>26149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3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42676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15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40424</xdr:rowOff>
    </xdr:from>
    <xdr:to>
      <xdr:col>46</xdr:col>
      <xdr:colOff>38100</xdr:colOff>
      <xdr:row>96</xdr:row>
      <xdr:rowOff>142024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158551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2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72377</xdr:rowOff>
    </xdr:from>
    <xdr:to>
      <xdr:col>41</xdr:col>
      <xdr:colOff>101600</xdr:colOff>
      <xdr:row>93</xdr:row>
      <xdr:rowOff>2527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5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19054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56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128803</xdr:rowOff>
    </xdr:from>
    <xdr:to>
      <xdr:col>36</xdr:col>
      <xdr:colOff>165100</xdr:colOff>
      <xdr:row>96</xdr:row>
      <xdr:rowOff>58953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4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75480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1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145758</xdr:rowOff>
    </xdr:from>
    <xdr:to>
      <xdr:col>85</xdr:col>
      <xdr:colOff>127000</xdr:colOff>
      <xdr:row>37</xdr:row>
      <xdr:rowOff>169715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317958"/>
          <a:ext cx="838200" cy="19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169715</xdr:rowOff>
    </xdr:from>
    <xdr:to>
      <xdr:col>81</xdr:col>
      <xdr:colOff>50800</xdr:colOff>
      <xdr:row>38</xdr:row>
      <xdr:rowOff>131150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513365"/>
          <a:ext cx="889000" cy="1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122761</xdr:rowOff>
    </xdr:from>
    <xdr:to>
      <xdr:col>76</xdr:col>
      <xdr:colOff>114300</xdr:colOff>
      <xdr:row>38</xdr:row>
      <xdr:rowOff>131150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37861"/>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120429</xdr:rowOff>
    </xdr:from>
    <xdr:to>
      <xdr:col>71</xdr:col>
      <xdr:colOff>177800</xdr:colOff>
      <xdr:row>38</xdr:row>
      <xdr:rowOff>122761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35529"/>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94958</xdr:rowOff>
    </xdr:from>
    <xdr:to>
      <xdr:col>85</xdr:col>
      <xdr:colOff>177800</xdr:colOff>
      <xdr:row>37</xdr:row>
      <xdr:rowOff>25108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2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117835</xdr:rowOff>
    </xdr:from>
    <xdr:ext cx="534377"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1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118915</xdr:rowOff>
    </xdr:from>
    <xdr:to>
      <xdr:col>81</xdr:col>
      <xdr:colOff>101600</xdr:colOff>
      <xdr:row>38</xdr:row>
      <xdr:rowOff>49065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4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65592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23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80350</xdr:rowOff>
    </xdr:from>
    <xdr:to>
      <xdr:col>76</xdr:col>
      <xdr:colOff>165100</xdr:colOff>
      <xdr:row>39</xdr:row>
      <xdr:rowOff>10500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1627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8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71961</xdr:rowOff>
    </xdr:from>
    <xdr:to>
      <xdr:col>72</xdr:col>
      <xdr:colOff>38100</xdr:colOff>
      <xdr:row>39</xdr:row>
      <xdr:rowOff>2111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164688</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7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69629</xdr:rowOff>
    </xdr:from>
    <xdr:to>
      <xdr:col>67</xdr:col>
      <xdr:colOff>101600</xdr:colOff>
      <xdr:row>38</xdr:row>
      <xdr:rowOff>171229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162356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7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26608</xdr:rowOff>
    </xdr:from>
    <xdr:to>
      <xdr:col>85</xdr:col>
      <xdr:colOff>127000</xdr:colOff>
      <xdr:row>74</xdr:row>
      <xdr:rowOff>122865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713908"/>
          <a:ext cx="838200" cy="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26608</xdr:rowOff>
    </xdr:from>
    <xdr:to>
      <xdr:col>81</xdr:col>
      <xdr:colOff>50800</xdr:colOff>
      <xdr:row>74</xdr:row>
      <xdr:rowOff>39246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713908"/>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39246</xdr:rowOff>
    </xdr:from>
    <xdr:to>
      <xdr:col>76</xdr:col>
      <xdr:colOff>114300</xdr:colOff>
      <xdr:row>75</xdr:row>
      <xdr:rowOff>16632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726546"/>
          <a:ext cx="889000" cy="14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16632</xdr:rowOff>
    </xdr:from>
    <xdr:to>
      <xdr:col>71</xdr:col>
      <xdr:colOff>177800</xdr:colOff>
      <xdr:row>75</xdr:row>
      <xdr:rowOff>42072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875382"/>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72065</xdr:rowOff>
    </xdr:from>
    <xdr:to>
      <xdr:col>85</xdr:col>
      <xdr:colOff>177800</xdr:colOff>
      <xdr:row>75</xdr:row>
      <xdr:rowOff>2215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94942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147258</xdr:rowOff>
    </xdr:from>
    <xdr:to>
      <xdr:col>81</xdr:col>
      <xdr:colOff>101600</xdr:colOff>
      <xdr:row>74</xdr:row>
      <xdr:rowOff>77408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6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93935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43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159896</xdr:rowOff>
    </xdr:from>
    <xdr:to>
      <xdr:col>76</xdr:col>
      <xdr:colOff>165100</xdr:colOff>
      <xdr:row>74</xdr:row>
      <xdr:rowOff>90046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106573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45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137282</xdr:rowOff>
    </xdr:from>
    <xdr:to>
      <xdr:col>72</xdr:col>
      <xdr:colOff>38100</xdr:colOff>
      <xdr:row>75</xdr:row>
      <xdr:rowOff>67432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83959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5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162722</xdr:rowOff>
    </xdr:from>
    <xdr:to>
      <xdr:col>67</xdr:col>
      <xdr:colOff>101600</xdr:colOff>
      <xdr:row>75</xdr:row>
      <xdr:rowOff>92872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109399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6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138319</xdr:rowOff>
    </xdr:from>
    <xdr:to>
      <xdr:col>85</xdr:col>
      <xdr:colOff>127000</xdr:colOff>
      <xdr:row>96</xdr:row>
      <xdr:rowOff>162578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597519"/>
          <a:ext cx="838200" cy="2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103051</xdr:rowOff>
    </xdr:from>
    <xdr:to>
      <xdr:col>81</xdr:col>
      <xdr:colOff>50800</xdr:colOff>
      <xdr:row>96</xdr:row>
      <xdr:rowOff>138319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62251"/>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103051</xdr:rowOff>
    </xdr:from>
    <xdr:to>
      <xdr:col>76</xdr:col>
      <xdr:colOff>114300</xdr:colOff>
      <xdr:row>97</xdr:row>
      <xdr:rowOff>10294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62251"/>
          <a:ext cx="889000" cy="7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10294</xdr:rowOff>
    </xdr:from>
    <xdr:to>
      <xdr:col>71</xdr:col>
      <xdr:colOff>177800</xdr:colOff>
      <xdr:row>97</xdr:row>
      <xdr:rowOff>108207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40944"/>
          <a:ext cx="889000" cy="9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111778</xdr:rowOff>
    </xdr:from>
    <xdr:to>
      <xdr:col>85</xdr:col>
      <xdr:colOff>177800</xdr:colOff>
      <xdr:row>97</xdr:row>
      <xdr:rowOff>41928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7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134655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87519</xdr:rowOff>
    </xdr:from>
    <xdr:to>
      <xdr:col>81</xdr:col>
      <xdr:colOff>101600</xdr:colOff>
      <xdr:row>97</xdr:row>
      <xdr:rowOff>17669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4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34196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2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52251</xdr:rowOff>
    </xdr:from>
    <xdr:to>
      <xdr:col>76</xdr:col>
      <xdr:colOff>165100</xdr:colOff>
      <xdr:row>96</xdr:row>
      <xdr:rowOff>153851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170378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28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130944</xdr:rowOff>
    </xdr:from>
    <xdr:to>
      <xdr:col>72</xdr:col>
      <xdr:colOff>38100</xdr:colOff>
      <xdr:row>97</xdr:row>
      <xdr:rowOff>61094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77621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3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57407</xdr:rowOff>
    </xdr:from>
    <xdr:to>
      <xdr:col>67</xdr:col>
      <xdr:colOff>101600</xdr:colOff>
      <xdr:row>97</xdr:row>
      <xdr:rowOff>159007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4084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6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5969</xdr:rowOff>
    </xdr:from>
    <xdr:to>
      <xdr:col>116</xdr:col>
      <xdr:colOff>63500</xdr:colOff>
      <xdr:row>36</xdr:row>
      <xdr:rowOff>8026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178169"/>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8026</xdr:rowOff>
    </xdr:from>
    <xdr:to>
      <xdr:col>111</xdr:col>
      <xdr:colOff>177800</xdr:colOff>
      <xdr:row>36</xdr:row>
      <xdr:rowOff>86208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180226"/>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83510</xdr:rowOff>
    </xdr:from>
    <xdr:to>
      <xdr:col>107</xdr:col>
      <xdr:colOff>50800</xdr:colOff>
      <xdr:row>36</xdr:row>
      <xdr:rowOff>86208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255710"/>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79075</xdr:rowOff>
    </xdr:from>
    <xdr:to>
      <xdr:col>102</xdr:col>
      <xdr:colOff>114300</xdr:colOff>
      <xdr:row>36</xdr:row>
      <xdr:rowOff>83510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25127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126619</xdr:rowOff>
    </xdr:from>
    <xdr:to>
      <xdr:col>116</xdr:col>
      <xdr:colOff>114300</xdr:colOff>
      <xdr:row>36</xdr:row>
      <xdr:rowOff>56769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12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149496</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9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128676</xdr:rowOff>
    </xdr:from>
    <xdr:to>
      <xdr:col>112</xdr:col>
      <xdr:colOff>38100</xdr:colOff>
      <xdr:row>36</xdr:row>
      <xdr:rowOff>58826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75353</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9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35408</xdr:rowOff>
    </xdr:from>
    <xdr:to>
      <xdr:col>107</xdr:col>
      <xdr:colOff>101600</xdr:colOff>
      <xdr:row>36</xdr:row>
      <xdr:rowOff>137008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153535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98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32710</xdr:rowOff>
    </xdr:from>
    <xdr:to>
      <xdr:col>102</xdr:col>
      <xdr:colOff>165100</xdr:colOff>
      <xdr:row>36</xdr:row>
      <xdr:rowOff>134310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2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150837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9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28275</xdr:rowOff>
    </xdr:from>
    <xdr:to>
      <xdr:col>98</xdr:col>
      <xdr:colOff>38100</xdr:colOff>
      <xdr:row>36</xdr:row>
      <xdr:rowOff>129875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2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146402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9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46355</xdr:rowOff>
    </xdr:from>
    <xdr:to>
      <xdr:col>116</xdr:col>
      <xdr:colOff>63500</xdr:colOff>
      <xdr:row>57</xdr:row>
      <xdr:rowOff>95161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647555"/>
          <a:ext cx="838200" cy="2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46355</xdr:rowOff>
    </xdr:from>
    <xdr:to>
      <xdr:col>111</xdr:col>
      <xdr:colOff>177800</xdr:colOff>
      <xdr:row>57</xdr:row>
      <xdr:rowOff>103353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647555"/>
          <a:ext cx="889000" cy="2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103353</xdr:rowOff>
    </xdr:from>
    <xdr:to>
      <xdr:col>107</xdr:col>
      <xdr:colOff>50800</xdr:colOff>
      <xdr:row>57</xdr:row>
      <xdr:rowOff>109677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76003"/>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109677</xdr:rowOff>
    </xdr:from>
    <xdr:to>
      <xdr:col>102</xdr:col>
      <xdr:colOff>114300</xdr:colOff>
      <xdr:row>57</xdr:row>
      <xdr:rowOff>114364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8232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44361</xdr:rowOff>
    </xdr:from>
    <xdr:to>
      <xdr:col>116</xdr:col>
      <xdr:colOff>114300</xdr:colOff>
      <xdr:row>57</xdr:row>
      <xdr:rowOff>145961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67238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6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167005</xdr:rowOff>
    </xdr:from>
    <xdr:to>
      <xdr:col>112</xdr:col>
      <xdr:colOff>38100</xdr:colOff>
      <xdr:row>56</xdr:row>
      <xdr:rowOff>97155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5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113682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3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52553</xdr:rowOff>
    </xdr:from>
    <xdr:to>
      <xdr:col>107</xdr:col>
      <xdr:colOff>101600</xdr:colOff>
      <xdr:row>57</xdr:row>
      <xdr:rowOff>154153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170680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60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58877</xdr:rowOff>
    </xdr:from>
    <xdr:to>
      <xdr:col>102</xdr:col>
      <xdr:colOff>165100</xdr:colOff>
      <xdr:row>57</xdr:row>
      <xdr:rowOff>160477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5554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6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63564</xdr:rowOff>
    </xdr:from>
    <xdr:to>
      <xdr:col>98</xdr:col>
      <xdr:colOff>38100</xdr:colOff>
      <xdr:row>57</xdr:row>
      <xdr:rowOff>165164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10241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6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5009</xdr:rowOff>
    </xdr:from>
    <xdr:to>
      <xdr:col>116</xdr:col>
      <xdr:colOff>63500</xdr:colOff>
      <xdr:row>74</xdr:row>
      <xdr:rowOff>33447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92309"/>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33447</xdr:rowOff>
    </xdr:from>
    <xdr:to>
      <xdr:col>111</xdr:col>
      <xdr:colOff>177800</xdr:colOff>
      <xdr:row>74</xdr:row>
      <xdr:rowOff>63828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20747"/>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55895</xdr:rowOff>
    </xdr:from>
    <xdr:to>
      <xdr:col>107</xdr:col>
      <xdr:colOff>50800</xdr:colOff>
      <xdr:row>74</xdr:row>
      <xdr:rowOff>63828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743195"/>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55895</xdr:rowOff>
    </xdr:from>
    <xdr:to>
      <xdr:col>102</xdr:col>
      <xdr:colOff>114300</xdr:colOff>
      <xdr:row>74</xdr:row>
      <xdr:rowOff>127676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743195"/>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125659</xdr:rowOff>
    </xdr:from>
    <xdr:to>
      <xdr:col>116</xdr:col>
      <xdr:colOff>114300</xdr:colOff>
      <xdr:row>74</xdr:row>
      <xdr:rowOff>55809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4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148536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154097</xdr:rowOff>
    </xdr:from>
    <xdr:to>
      <xdr:col>112</xdr:col>
      <xdr:colOff>38100</xdr:colOff>
      <xdr:row>74</xdr:row>
      <xdr:rowOff>84247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6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100774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13028</xdr:rowOff>
    </xdr:from>
    <xdr:to>
      <xdr:col>107</xdr:col>
      <xdr:colOff>101600</xdr:colOff>
      <xdr:row>74</xdr:row>
      <xdr:rowOff>114628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131155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4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5095</xdr:rowOff>
    </xdr:from>
    <xdr:to>
      <xdr:col>102</xdr:col>
      <xdr:colOff>165100</xdr:colOff>
      <xdr:row>74</xdr:row>
      <xdr:rowOff>106695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6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123222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46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76876</xdr:rowOff>
    </xdr:from>
    <xdr:to>
      <xdr:col>98</xdr:col>
      <xdr:colOff>38100</xdr:colOff>
      <xdr:row>75</xdr:row>
      <xdr:rowOff>7026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23553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53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624,397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人件費は前年度と比べ</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1,283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20,132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再任用職員の増加</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り職員給が増加したことによる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ものである。今後も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職員定員適正化計画に基づく適正な人員配置や事務事業の見直しを行い、人件費の抑制を図る。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物件費は前年度と比べ</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2,884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14,114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円上回った。これは新型コロナウイルス</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対策事業費が減少したこと</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によるものである。物件費の抑制を図るため、今後も大館市公共施設等総合管理計画に基づいて施設管理の適正化に努める。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維持補修費は前年度と比べ</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8,291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円減少し、類似団体と比較して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5,389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小雪により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除排雪経費</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よるものである。施設の管理については今後も大館市公共施設等総合管理計画に基づいて適正化を図り、維持補修費の抑制に努める。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扶助費は前年度と比べ</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10,997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8,722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電力・ガス・食料品等価格高騰緊急支援給付金事業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費の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ものである。今後も適切な福祉サービスを実施することにより、扶助費の適正化を図る。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補助費等は前年度と比べ</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3,364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6,712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二酸化炭素排出抑制対策事業費交付金返還金の皆減に</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よるものである。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今後も事業内容を精査し、補助費等の抑制に努める。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普通建設事業費（うち新規整備）は</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9,240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12,475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JR</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大館駅周辺整備事業の増加によるものである。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今後も事業を厳選し、普通建設事業費の抑制に努める。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66,807
66,375
913.22
43,631,118
41,714,100
1,664,942
22,048,909
30,308,915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121869</xdr:rowOff>
    </xdr:from>
    <xdr:to>
      <xdr:col>24</xdr:col>
      <xdr:colOff>63500</xdr:colOff>
      <xdr:row>33</xdr:row>
      <xdr:rowOff>137871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7971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137871</xdr:rowOff>
    </xdr:from>
    <xdr:to>
      <xdr:col>19</xdr:col>
      <xdr:colOff>177800</xdr:colOff>
      <xdr:row>34</xdr:row>
      <xdr:rowOff>45060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95721"/>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45060</xdr:rowOff>
    </xdr:from>
    <xdr:to>
      <xdr:col>15</xdr:col>
      <xdr:colOff>50800</xdr:colOff>
      <xdr:row>34</xdr:row>
      <xdr:rowOff>115469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74360"/>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38202</xdr:rowOff>
    </xdr:from>
    <xdr:to>
      <xdr:col>10</xdr:col>
      <xdr:colOff>114300</xdr:colOff>
      <xdr:row>34</xdr:row>
      <xdr:rowOff>115469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67502"/>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71069</xdr:rowOff>
    </xdr:from>
    <xdr:to>
      <xdr:col>24</xdr:col>
      <xdr:colOff>114300</xdr:colOff>
      <xdr:row>34</xdr:row>
      <xdr:rowOff>1219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93946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87071</xdr:rowOff>
    </xdr:from>
    <xdr:to>
      <xdr:col>20</xdr:col>
      <xdr:colOff>38100</xdr:colOff>
      <xdr:row>34</xdr:row>
      <xdr:rowOff>17221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33748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2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165710</xdr:rowOff>
    </xdr:from>
    <xdr:to>
      <xdr:col>15</xdr:col>
      <xdr:colOff>101600</xdr:colOff>
      <xdr:row>34</xdr:row>
      <xdr:rowOff>95860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112387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64669</xdr:rowOff>
    </xdr:from>
    <xdr:to>
      <xdr:col>10</xdr:col>
      <xdr:colOff>165100</xdr:colOff>
      <xdr:row>34</xdr:row>
      <xdr:rowOff>166269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158852</xdr:rowOff>
    </xdr:from>
    <xdr:to>
      <xdr:col>6</xdr:col>
      <xdr:colOff>38100</xdr:colOff>
      <xdr:row>34</xdr:row>
      <xdr:rowOff>89002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105529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9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152922</xdr:rowOff>
    </xdr:from>
    <xdr:to>
      <xdr:col>24</xdr:col>
      <xdr:colOff>63500</xdr:colOff>
      <xdr:row>56</xdr:row>
      <xdr:rowOff>14870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582672"/>
          <a:ext cx="8382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162775</xdr:rowOff>
    </xdr:from>
    <xdr:to>
      <xdr:col>19</xdr:col>
      <xdr:colOff>177800</xdr:colOff>
      <xdr:row>56</xdr:row>
      <xdr:rowOff>14870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592525"/>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73923</xdr:rowOff>
    </xdr:from>
    <xdr:to>
      <xdr:col>15</xdr:col>
      <xdr:colOff>50800</xdr:colOff>
      <xdr:row>55</xdr:row>
      <xdr:rowOff>162775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8989323"/>
          <a:ext cx="889000" cy="60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73923</xdr:rowOff>
    </xdr:from>
    <xdr:to>
      <xdr:col>10</xdr:col>
      <xdr:colOff>114300</xdr:colOff>
      <xdr:row>56</xdr:row>
      <xdr:rowOff>73845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8989323"/>
          <a:ext cx="889000" cy="68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102122</xdr:rowOff>
    </xdr:from>
    <xdr:to>
      <xdr:col>24</xdr:col>
      <xdr:colOff>114300</xdr:colOff>
      <xdr:row>56</xdr:row>
      <xdr:rowOff>32272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3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124999</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8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135520</xdr:rowOff>
    </xdr:from>
    <xdr:to>
      <xdr:col>20</xdr:col>
      <xdr:colOff>38100</xdr:colOff>
      <xdr:row>56</xdr:row>
      <xdr:rowOff>65670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82197</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4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111975</xdr:rowOff>
    </xdr:from>
    <xdr:to>
      <xdr:col>15</xdr:col>
      <xdr:colOff>101600</xdr:colOff>
      <xdr:row>56</xdr:row>
      <xdr:rowOff>42125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58652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31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23123</xdr:rowOff>
    </xdr:from>
    <xdr:to>
      <xdr:col>10</xdr:col>
      <xdr:colOff>165100</xdr:colOff>
      <xdr:row>52</xdr:row>
      <xdr:rowOff>124723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89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141250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71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23045</xdr:rowOff>
    </xdr:from>
    <xdr:to>
      <xdr:col>6</xdr:col>
      <xdr:colOff>38100</xdr:colOff>
      <xdr:row>56</xdr:row>
      <xdr:rowOff>124645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141172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49501</xdr:rowOff>
    </xdr:from>
    <xdr:to>
      <xdr:col>24</xdr:col>
      <xdr:colOff>63500</xdr:colOff>
      <xdr:row>74</xdr:row>
      <xdr:rowOff>161809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36801"/>
          <a:ext cx="8382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165782</xdr:rowOff>
    </xdr:from>
    <xdr:to>
      <xdr:col>19</xdr:col>
      <xdr:colOff>177800</xdr:colOff>
      <xdr:row>74</xdr:row>
      <xdr:rowOff>161809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681632"/>
          <a:ext cx="889000" cy="16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165782</xdr:rowOff>
    </xdr:from>
    <xdr:to>
      <xdr:col>15</xdr:col>
      <xdr:colOff>50800</xdr:colOff>
      <xdr:row>75</xdr:row>
      <xdr:rowOff>170235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81632"/>
          <a:ext cx="889000" cy="3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170235</xdr:rowOff>
    </xdr:from>
    <xdr:to>
      <xdr:col>10</xdr:col>
      <xdr:colOff>114300</xdr:colOff>
      <xdr:row>76</xdr:row>
      <xdr:rowOff>57742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28985"/>
          <a:ext cx="889000" cy="5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170151</xdr:rowOff>
    </xdr:from>
    <xdr:to>
      <xdr:col>24</xdr:col>
      <xdr:colOff>114300</xdr:colOff>
      <xdr:row>74</xdr:row>
      <xdr:rowOff>100301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8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21578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3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111009</xdr:rowOff>
    </xdr:from>
    <xdr:to>
      <xdr:col>20</xdr:col>
      <xdr:colOff>38100</xdr:colOff>
      <xdr:row>75</xdr:row>
      <xdr:rowOff>41159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57686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7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114982</xdr:rowOff>
    </xdr:from>
    <xdr:to>
      <xdr:col>15</xdr:col>
      <xdr:colOff>101600</xdr:colOff>
      <xdr:row>74</xdr:row>
      <xdr:rowOff>45132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61659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0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119435</xdr:rowOff>
    </xdr:from>
    <xdr:to>
      <xdr:col>10</xdr:col>
      <xdr:colOff>165100</xdr:colOff>
      <xdr:row>76</xdr:row>
      <xdr:rowOff>49585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66112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6942</xdr:rowOff>
    </xdr:from>
    <xdr:to>
      <xdr:col>6</xdr:col>
      <xdr:colOff>38100</xdr:colOff>
      <xdr:row>76</xdr:row>
      <xdr:rowOff>108542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3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169666</xdr:rowOff>
    </xdr:from>
    <xdr:to>
      <xdr:col>24</xdr:col>
      <xdr:colOff>63500</xdr:colOff>
      <xdr:row>93</xdr:row>
      <xdr:rowOff>70262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943066"/>
          <a:ext cx="838200" cy="7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20943</xdr:rowOff>
    </xdr:from>
    <xdr:to>
      <xdr:col>19</xdr:col>
      <xdr:colOff>177800</xdr:colOff>
      <xdr:row>92</xdr:row>
      <xdr:rowOff>169666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622893"/>
          <a:ext cx="889000" cy="3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20943</xdr:rowOff>
    </xdr:from>
    <xdr:to>
      <xdr:col>15</xdr:col>
      <xdr:colOff>50800</xdr:colOff>
      <xdr:row>94</xdr:row>
      <xdr:rowOff>45593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622893"/>
          <a:ext cx="889000" cy="5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45593</xdr:rowOff>
    </xdr:from>
    <xdr:to>
      <xdr:col>10</xdr:col>
      <xdr:colOff>114300</xdr:colOff>
      <xdr:row>94</xdr:row>
      <xdr:rowOff>151530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161893"/>
          <a:ext cx="889000" cy="10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19462</xdr:rowOff>
    </xdr:from>
    <xdr:to>
      <xdr:col>24</xdr:col>
      <xdr:colOff>114300</xdr:colOff>
      <xdr:row>93</xdr:row>
      <xdr:rowOff>121062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9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42339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118866</xdr:rowOff>
    </xdr:from>
    <xdr:to>
      <xdr:col>20</xdr:col>
      <xdr:colOff>38100</xdr:colOff>
      <xdr:row>93</xdr:row>
      <xdr:rowOff>49016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8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65543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66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141593</xdr:rowOff>
    </xdr:from>
    <xdr:to>
      <xdr:col>15</xdr:col>
      <xdr:colOff>101600</xdr:colOff>
      <xdr:row>91</xdr:row>
      <xdr:rowOff>71743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57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88270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3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166243</xdr:rowOff>
    </xdr:from>
    <xdr:to>
      <xdr:col>10</xdr:col>
      <xdr:colOff>165100</xdr:colOff>
      <xdr:row>94</xdr:row>
      <xdr:rowOff>96393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1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112920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8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100730</xdr:rowOff>
    </xdr:from>
    <xdr:to>
      <xdr:col>6</xdr:col>
      <xdr:colOff>38100</xdr:colOff>
      <xdr:row>95</xdr:row>
      <xdr:rowOff>30880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47407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9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2174</xdr:rowOff>
    </xdr:from>
    <xdr:to>
      <xdr:col>55</xdr:col>
      <xdr:colOff>0</xdr:colOff>
      <xdr:row>38</xdr:row>
      <xdr:rowOff>22565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17274"/>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167406</xdr:rowOff>
    </xdr:from>
    <xdr:to>
      <xdr:col>50</xdr:col>
      <xdr:colOff>114300</xdr:colOff>
      <xdr:row>38</xdr:row>
      <xdr:rowOff>2174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1105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167406</xdr:rowOff>
    </xdr:from>
    <xdr:to>
      <xdr:col>45</xdr:col>
      <xdr:colOff>177800</xdr:colOff>
      <xdr:row>38</xdr:row>
      <xdr:rowOff>5283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11056"/>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5283</xdr:rowOff>
    </xdr:from>
    <xdr:to>
      <xdr:col>41</xdr:col>
      <xdr:colOff>50800</xdr:colOff>
      <xdr:row>38</xdr:row>
      <xdr:rowOff>12598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2038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143215</xdr:rowOff>
    </xdr:from>
    <xdr:to>
      <xdr:col>55</xdr:col>
      <xdr:colOff>50800</xdr:colOff>
      <xdr:row>38</xdr:row>
      <xdr:rowOff>73365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102592</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7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122824</xdr:rowOff>
    </xdr:from>
    <xdr:to>
      <xdr:col>50</xdr:col>
      <xdr:colOff>165100</xdr:colOff>
      <xdr:row>38</xdr:row>
      <xdr:rowOff>52974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69501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116606</xdr:rowOff>
    </xdr:from>
    <xdr:to>
      <xdr:col>46</xdr:col>
      <xdr:colOff>38100</xdr:colOff>
      <xdr:row>38</xdr:row>
      <xdr:rowOff>46757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60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63283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3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125933</xdr:rowOff>
    </xdr:from>
    <xdr:to>
      <xdr:col>41</xdr:col>
      <xdr:colOff>101600</xdr:colOff>
      <xdr:row>38</xdr:row>
      <xdr:rowOff>56083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72610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133248</xdr:rowOff>
    </xdr:from>
    <xdr:to>
      <xdr:col>36</xdr:col>
      <xdr:colOff>165100</xdr:colOff>
      <xdr:row>38</xdr:row>
      <xdr:rowOff>63398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79925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120472</xdr:rowOff>
    </xdr:from>
    <xdr:to>
      <xdr:col>55</xdr:col>
      <xdr:colOff>0</xdr:colOff>
      <xdr:row>57</xdr:row>
      <xdr:rowOff>128080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93122"/>
          <a:ext cx="8382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128080</xdr:rowOff>
    </xdr:from>
    <xdr:to>
      <xdr:col>50</xdr:col>
      <xdr:colOff>114300</xdr:colOff>
      <xdr:row>57</xdr:row>
      <xdr:rowOff>138468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00730"/>
          <a:ext cx="8890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138468</xdr:rowOff>
    </xdr:from>
    <xdr:to>
      <xdr:col>45</xdr:col>
      <xdr:colOff>177800</xdr:colOff>
      <xdr:row>57</xdr:row>
      <xdr:rowOff>145885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11118"/>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145885</xdr:rowOff>
    </xdr:from>
    <xdr:to>
      <xdr:col>41</xdr:col>
      <xdr:colOff>50800</xdr:colOff>
      <xdr:row>57</xdr:row>
      <xdr:rowOff>157340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18535"/>
          <a:ext cx="8890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69672</xdr:rowOff>
    </xdr:from>
    <xdr:to>
      <xdr:col>55</xdr:col>
      <xdr:colOff>50800</xdr:colOff>
      <xdr:row>57</xdr:row>
      <xdr:rowOff>171272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92549</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77280</xdr:rowOff>
    </xdr:from>
    <xdr:to>
      <xdr:col>50</xdr:col>
      <xdr:colOff>165100</xdr:colOff>
      <xdr:row>58</xdr:row>
      <xdr:rowOff>7430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23957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87668</xdr:rowOff>
    </xdr:from>
    <xdr:to>
      <xdr:col>46</xdr:col>
      <xdr:colOff>38100</xdr:colOff>
      <xdr:row>58</xdr:row>
      <xdr:rowOff>17818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34345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95085</xdr:rowOff>
    </xdr:from>
    <xdr:to>
      <xdr:col>41</xdr:col>
      <xdr:colOff>101600</xdr:colOff>
      <xdr:row>58</xdr:row>
      <xdr:rowOff>25235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41762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106540</xdr:rowOff>
    </xdr:from>
    <xdr:to>
      <xdr:col>36</xdr:col>
      <xdr:colOff>165100</xdr:colOff>
      <xdr:row>58</xdr:row>
      <xdr:rowOff>36690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53217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124898</xdr:rowOff>
    </xdr:from>
    <xdr:to>
      <xdr:col>55</xdr:col>
      <xdr:colOff>0</xdr:colOff>
      <xdr:row>76</xdr:row>
      <xdr:rowOff>56375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983648"/>
          <a:ext cx="838200" cy="10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124898</xdr:rowOff>
    </xdr:from>
    <xdr:to>
      <xdr:col>50</xdr:col>
      <xdr:colOff>114300</xdr:colOff>
      <xdr:row>76</xdr:row>
      <xdr:rowOff>41993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983648"/>
          <a:ext cx="8890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72339</xdr:rowOff>
    </xdr:from>
    <xdr:to>
      <xdr:col>45</xdr:col>
      <xdr:colOff>177800</xdr:colOff>
      <xdr:row>76</xdr:row>
      <xdr:rowOff>41993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759639"/>
          <a:ext cx="889000" cy="3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72339</xdr:rowOff>
    </xdr:from>
    <xdr:to>
      <xdr:col>41</xdr:col>
      <xdr:colOff>50800</xdr:colOff>
      <xdr:row>76</xdr:row>
      <xdr:rowOff>61919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759639"/>
          <a:ext cx="889000" cy="3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5575</xdr:rowOff>
    </xdr:from>
    <xdr:to>
      <xdr:col>55</xdr:col>
      <xdr:colOff>50800</xdr:colOff>
      <xdr:row>76</xdr:row>
      <xdr:rowOff>107175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28453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74098</xdr:rowOff>
    </xdr:from>
    <xdr:to>
      <xdr:col>50</xdr:col>
      <xdr:colOff>165100</xdr:colOff>
      <xdr:row>76</xdr:row>
      <xdr:rowOff>4248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20775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0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162643</xdr:rowOff>
    </xdr:from>
    <xdr:to>
      <xdr:col>46</xdr:col>
      <xdr:colOff>38100</xdr:colOff>
      <xdr:row>76</xdr:row>
      <xdr:rowOff>92793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109320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21539</xdr:rowOff>
    </xdr:from>
    <xdr:to>
      <xdr:col>41</xdr:col>
      <xdr:colOff>101600</xdr:colOff>
      <xdr:row>74</xdr:row>
      <xdr:rowOff>123139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7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139666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4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11119</xdr:rowOff>
    </xdr:from>
    <xdr:to>
      <xdr:col>36</xdr:col>
      <xdr:colOff>165100</xdr:colOff>
      <xdr:row>76</xdr:row>
      <xdr:rowOff>112719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129246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1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65798</xdr:rowOff>
    </xdr:from>
    <xdr:to>
      <xdr:col>55</xdr:col>
      <xdr:colOff>0</xdr:colOff>
      <xdr:row>96</xdr:row>
      <xdr:rowOff>170022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353548"/>
          <a:ext cx="838200" cy="27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65798</xdr:rowOff>
    </xdr:from>
    <xdr:to>
      <xdr:col>50</xdr:col>
      <xdr:colOff>114300</xdr:colOff>
      <xdr:row>95</xdr:row>
      <xdr:rowOff>167703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353548"/>
          <a:ext cx="889000" cy="10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167703</xdr:rowOff>
    </xdr:from>
    <xdr:to>
      <xdr:col>45</xdr:col>
      <xdr:colOff>177800</xdr:colOff>
      <xdr:row>96</xdr:row>
      <xdr:rowOff>580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55453"/>
          <a:ext cx="88900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580</xdr:rowOff>
    </xdr:from>
    <xdr:to>
      <xdr:col>41</xdr:col>
      <xdr:colOff>50800</xdr:colOff>
      <xdr:row>97</xdr:row>
      <xdr:rowOff>35198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59780"/>
          <a:ext cx="889000" cy="20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119222</xdr:rowOff>
    </xdr:from>
    <xdr:to>
      <xdr:col>55</xdr:col>
      <xdr:colOff>50800</xdr:colOff>
      <xdr:row>97</xdr:row>
      <xdr:rowOff>49372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142099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14998</xdr:rowOff>
    </xdr:from>
    <xdr:to>
      <xdr:col>50</xdr:col>
      <xdr:colOff>165100</xdr:colOff>
      <xdr:row>95</xdr:row>
      <xdr:rowOff>116598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3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133125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116903</xdr:rowOff>
    </xdr:from>
    <xdr:to>
      <xdr:col>46</xdr:col>
      <xdr:colOff>38100</xdr:colOff>
      <xdr:row>96</xdr:row>
      <xdr:rowOff>47053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63580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121230</xdr:rowOff>
    </xdr:from>
    <xdr:to>
      <xdr:col>41</xdr:col>
      <xdr:colOff>101600</xdr:colOff>
      <xdr:row>96</xdr:row>
      <xdr:rowOff>51380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67907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155848</xdr:rowOff>
    </xdr:from>
    <xdr:to>
      <xdr:col>36</xdr:col>
      <xdr:colOff>165100</xdr:colOff>
      <xdr:row>97</xdr:row>
      <xdr:rowOff>85998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102525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3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130876</xdr:rowOff>
    </xdr:from>
    <xdr:to>
      <xdr:col>85</xdr:col>
      <xdr:colOff>127000</xdr:colOff>
      <xdr:row>36</xdr:row>
      <xdr:rowOff>96175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131626"/>
          <a:ext cx="838200" cy="1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96175</xdr:rowOff>
    </xdr:from>
    <xdr:to>
      <xdr:col>81</xdr:col>
      <xdr:colOff>50800</xdr:colOff>
      <xdr:row>36</xdr:row>
      <xdr:rowOff>118806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6837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118806</xdr:rowOff>
    </xdr:from>
    <xdr:to>
      <xdr:col>76</xdr:col>
      <xdr:colOff>114300</xdr:colOff>
      <xdr:row>36</xdr:row>
      <xdr:rowOff>154102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91006"/>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154102</xdr:rowOff>
    </xdr:from>
    <xdr:to>
      <xdr:col>71</xdr:col>
      <xdr:colOff>177800</xdr:colOff>
      <xdr:row>37</xdr:row>
      <xdr:rowOff>35184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26302"/>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80076</xdr:rowOff>
    </xdr:from>
    <xdr:to>
      <xdr:col>85</xdr:col>
      <xdr:colOff>177800</xdr:colOff>
      <xdr:row>36</xdr:row>
      <xdr:rowOff>10226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102953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3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45375</xdr:rowOff>
    </xdr:from>
    <xdr:to>
      <xdr:col>81</xdr:col>
      <xdr:colOff>101600</xdr:colOff>
      <xdr:row>36</xdr:row>
      <xdr:rowOff>146975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163502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9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68006</xdr:rowOff>
    </xdr:from>
    <xdr:to>
      <xdr:col>76</xdr:col>
      <xdr:colOff>165100</xdr:colOff>
      <xdr:row>36</xdr:row>
      <xdr:rowOff>169606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4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14683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1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103302</xdr:rowOff>
    </xdr:from>
    <xdr:to>
      <xdr:col>72</xdr:col>
      <xdr:colOff>38100</xdr:colOff>
      <xdr:row>37</xdr:row>
      <xdr:rowOff>33452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49979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5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155834</xdr:rowOff>
    </xdr:from>
    <xdr:to>
      <xdr:col>67</xdr:col>
      <xdr:colOff>101600</xdr:colOff>
      <xdr:row>37</xdr:row>
      <xdr:rowOff>85984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77111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108915</xdr:rowOff>
    </xdr:from>
    <xdr:to>
      <xdr:col>85</xdr:col>
      <xdr:colOff>127000</xdr:colOff>
      <xdr:row>57</xdr:row>
      <xdr:rowOff>132397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81565"/>
          <a:ext cx="8382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123482</xdr:rowOff>
    </xdr:from>
    <xdr:to>
      <xdr:col>81</xdr:col>
      <xdr:colOff>50800</xdr:colOff>
      <xdr:row>57</xdr:row>
      <xdr:rowOff>132397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96132"/>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123482</xdr:rowOff>
    </xdr:from>
    <xdr:to>
      <xdr:col>76</xdr:col>
      <xdr:colOff>114300</xdr:colOff>
      <xdr:row>58</xdr:row>
      <xdr:rowOff>4013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96132"/>
          <a:ext cx="889000" cy="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4013</xdr:rowOff>
    </xdr:from>
    <xdr:to>
      <xdr:col>71</xdr:col>
      <xdr:colOff>177800</xdr:colOff>
      <xdr:row>58</xdr:row>
      <xdr:rowOff>47269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48113"/>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58115</xdr:rowOff>
    </xdr:from>
    <xdr:to>
      <xdr:col>85</xdr:col>
      <xdr:colOff>177800</xdr:colOff>
      <xdr:row>57</xdr:row>
      <xdr:rowOff>159715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36542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81597</xdr:rowOff>
    </xdr:from>
    <xdr:to>
      <xdr:col>81</xdr:col>
      <xdr:colOff>101600</xdr:colOff>
      <xdr:row>58</xdr:row>
      <xdr:rowOff>11747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2874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72682</xdr:rowOff>
    </xdr:from>
    <xdr:to>
      <xdr:col>76</xdr:col>
      <xdr:colOff>165100</xdr:colOff>
      <xdr:row>58</xdr:row>
      <xdr:rowOff>2832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165409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124663</xdr:rowOff>
    </xdr:from>
    <xdr:to>
      <xdr:col>72</xdr:col>
      <xdr:colOff>38100</xdr:colOff>
      <xdr:row>58</xdr:row>
      <xdr:rowOff>54813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45940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167919</xdr:rowOff>
    </xdr:from>
    <xdr:to>
      <xdr:col>67</xdr:col>
      <xdr:colOff>101600</xdr:colOff>
      <xdr:row>58</xdr:row>
      <xdr:rowOff>98069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89196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145759</xdr:rowOff>
    </xdr:from>
    <xdr:to>
      <xdr:col>85</xdr:col>
      <xdr:colOff>127000</xdr:colOff>
      <xdr:row>77</xdr:row>
      <xdr:rowOff>169715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175959"/>
          <a:ext cx="838200" cy="19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169715</xdr:rowOff>
    </xdr:from>
    <xdr:to>
      <xdr:col>81</xdr:col>
      <xdr:colOff>50800</xdr:colOff>
      <xdr:row>78</xdr:row>
      <xdr:rowOff>131150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371365"/>
          <a:ext cx="889000" cy="1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122761</xdr:rowOff>
    </xdr:from>
    <xdr:to>
      <xdr:col>76</xdr:col>
      <xdr:colOff>114300</xdr:colOff>
      <xdr:row>78</xdr:row>
      <xdr:rowOff>131150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95861"/>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120428</xdr:rowOff>
    </xdr:from>
    <xdr:to>
      <xdr:col>71</xdr:col>
      <xdr:colOff>177800</xdr:colOff>
      <xdr:row>78</xdr:row>
      <xdr:rowOff>122761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93528"/>
          <a:ext cx="8890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94959</xdr:rowOff>
    </xdr:from>
    <xdr:to>
      <xdr:col>85</xdr:col>
      <xdr:colOff>177800</xdr:colOff>
      <xdr:row>77</xdr:row>
      <xdr:rowOff>25109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1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117836</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29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118915</xdr:rowOff>
    </xdr:from>
    <xdr:to>
      <xdr:col>81</xdr:col>
      <xdr:colOff>101600</xdr:colOff>
      <xdr:row>78</xdr:row>
      <xdr:rowOff>49065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65592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09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80350</xdr:rowOff>
    </xdr:from>
    <xdr:to>
      <xdr:col>76</xdr:col>
      <xdr:colOff>165100</xdr:colOff>
      <xdr:row>79</xdr:row>
      <xdr:rowOff>10500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1627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46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71961</xdr:rowOff>
    </xdr:from>
    <xdr:to>
      <xdr:col>72</xdr:col>
      <xdr:colOff>38100</xdr:colOff>
      <xdr:row>79</xdr:row>
      <xdr:rowOff>2111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4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164688</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37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69628</xdr:rowOff>
    </xdr:from>
    <xdr:to>
      <xdr:col>67</xdr:col>
      <xdr:colOff>101600</xdr:colOff>
      <xdr:row>78</xdr:row>
      <xdr:rowOff>171228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162355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3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26608</xdr:rowOff>
    </xdr:from>
    <xdr:to>
      <xdr:col>85</xdr:col>
      <xdr:colOff>127000</xdr:colOff>
      <xdr:row>94</xdr:row>
      <xdr:rowOff>122865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142908"/>
          <a:ext cx="838200" cy="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26608</xdr:rowOff>
    </xdr:from>
    <xdr:to>
      <xdr:col>81</xdr:col>
      <xdr:colOff>50800</xdr:colOff>
      <xdr:row>94</xdr:row>
      <xdr:rowOff>39247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142908"/>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39247</xdr:rowOff>
    </xdr:from>
    <xdr:to>
      <xdr:col>76</xdr:col>
      <xdr:colOff>114300</xdr:colOff>
      <xdr:row>95</xdr:row>
      <xdr:rowOff>16632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155547"/>
          <a:ext cx="889000" cy="14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16632</xdr:rowOff>
    </xdr:from>
    <xdr:to>
      <xdr:col>71</xdr:col>
      <xdr:colOff>177800</xdr:colOff>
      <xdr:row>95</xdr:row>
      <xdr:rowOff>42072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304382"/>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72065</xdr:rowOff>
    </xdr:from>
    <xdr:to>
      <xdr:col>85</xdr:col>
      <xdr:colOff>177800</xdr:colOff>
      <xdr:row>95</xdr:row>
      <xdr:rowOff>2215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94942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3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147258</xdr:rowOff>
    </xdr:from>
    <xdr:to>
      <xdr:col>81</xdr:col>
      <xdr:colOff>101600</xdr:colOff>
      <xdr:row>94</xdr:row>
      <xdr:rowOff>77408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0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93935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6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159897</xdr:rowOff>
    </xdr:from>
    <xdr:to>
      <xdr:col>76</xdr:col>
      <xdr:colOff>165100</xdr:colOff>
      <xdr:row>94</xdr:row>
      <xdr:rowOff>90047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106574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137282</xdr:rowOff>
    </xdr:from>
    <xdr:to>
      <xdr:col>72</xdr:col>
      <xdr:colOff>38100</xdr:colOff>
      <xdr:row>95</xdr:row>
      <xdr:rowOff>67432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83959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162722</xdr:rowOff>
    </xdr:from>
    <xdr:to>
      <xdr:col>67</xdr:col>
      <xdr:colOff>101600</xdr:colOff>
      <xdr:row>95</xdr:row>
      <xdr:rowOff>92872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109399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5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109,608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36,242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円上回った。これは大館駅周辺整備事業の増加によるものである。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203,286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25,440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円上回った。これは電力・ガス・食料品等価格高騰緊急支援給付金事業費の増加によるものである。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72,645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28,365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円上回った。これは斎場建設事業の増加によるものである。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26,374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円上回った。これはハチ公誕生１００年プロジェクトの増加によるものである。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円上回った。これは豪雨災害に伴う農業施設、林業施設、公共土木施設災害復旧事業の増加によるものである。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大館市病院事業経営改革プランや下水道事業経営戦略に基づく優先度を踏まえた計画的な整備事業の実施により公営企業の経営改善、職員定員適正化計画や大館市公共施設等総合管理計画に基づく経常経費の見直しなどを行い、歳出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基金残高の標準財政規模比は前年度から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0.61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ポイント増加したが、依然一桁台の低い水準である。</a:t>
          </a:r>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endParaRPr kumimoji="1" lang="en-US" altLang="ja-JP" sz="1050">
            <a:solidFill>
              <a:srgbClr val="FF0000"/>
            </a:solidFill>
            <a:latin typeface="ＭＳ Ｐゴシック" panose="020B0600070205080204" pitchFamily="50" charset="-128"/>
            <a:ea typeface="ＭＳ Ｐゴシック" panose="020B0600070205080204" pitchFamily="50" charset="-128"/>
          </a:endParaRPr>
        </a:p>
        <a:p>
          <a:r>
            <a:rPr kumimoji="1" lang="en-US" altLang="ja-JP"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繰越事業が減少したため、繰り越すべき財源が前年度から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百万円減少。しかし、道路改良事業や道路除雪事業の国庫支出金など当年度の歳入も減少したため、実質収支が前年度から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百万円減少し、標準財政規模に占める割合も</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0.47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ポイントの減少となっている。</a:t>
          </a: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実質単年度収支は積立金取り崩し額が前年度から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850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百万円減少したこと等により黒字となり、標準財政規模比は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0.27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％となっている。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今後も歳入見通しが厳しくなることが見込まれるため、歳出予算の見直し等による財源確保を通じて、財政調整基金残高及び実質収支額を確保していく。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一般会計等の黒字額が減少し、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赤字</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額が増加したため、</a:t>
          </a:r>
          <a:r>
            <a:rPr kumimoji="1" lang="ja-JP" altLang="en-US" sz="1400">
              <a:solidFill>
                <a:sysClr val="windowText" lastClr="000000"/>
              </a:solidFill>
              <a:latin typeface="ＭＳ ゴシック" pitchFamily="49" charset="-128"/>
              <a:ea typeface="ＭＳ ゴシック" pitchFamily="49" charset="-128"/>
            </a:rPr>
            <a:t>全体として黒字幅が縮小している。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病院事業会計は、新型コロナウイルス感染症患者のための病床確保等補助金の減少や物価高騰などによる経費の増加により赤字となった。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一般会計は、国庫支出金等の減少により黒字額が減少した。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介護保険特別会計は、介護サービスに係る介護給付費などの増加により黒字額が減少した。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下水道事業会計は、対象区域拡大により利用料収入は増加したが、流域下水道負担金等による営業費用も増加したため、黒字額は減少した。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今後も各会計で事務事業の見直し等を図り黒字の確保に努め、病院事業では大館市病院事業経営改革プランに基づき経営改善を図る。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元利償還金は一般単独事業債などの償還終了による減額が元金償還開始額を上回ったことにより前年度と比べて減少した。</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公営企業債の元利償還金に対する繰入金は、下水道事業債の償還終了に伴う繰入金の減少により、前年度と比べて減少した。</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算入公債費等はＰＦＩ事業に伴う施設整備費相当分などが増加したことにより増加した。</a:t>
          </a:r>
        </a:p>
        <a:p>
          <a:r>
            <a:rPr kumimoji="1" lang="ja-JP" altLang="en-US" sz="1200">
              <a:solidFill>
                <a:sysClr val="windowText" lastClr="000000"/>
              </a:solidFill>
              <a:latin typeface="ＭＳ ゴシック" pitchFamily="49" charset="-128"/>
              <a:ea typeface="ＭＳ ゴシック" pitchFamily="49" charset="-128"/>
            </a:rPr>
            <a:t>　この結果、単年度の実質公債費比率は減少したが、過去２年間の比率が上昇傾向にあったため、実質公債費比率は前年度比</a:t>
          </a:r>
          <a:r>
            <a:rPr kumimoji="1" lang="en-US" altLang="ja-JP" sz="1200">
              <a:solidFill>
                <a:sysClr val="windowText" lastClr="000000"/>
              </a:solidFill>
              <a:latin typeface="ＭＳ ゴシック" pitchFamily="49" charset="-128"/>
              <a:ea typeface="ＭＳ ゴシック" pitchFamily="49" charset="-128"/>
            </a:rPr>
            <a:t>0.6</a:t>
          </a:r>
          <a:r>
            <a:rPr kumimoji="1" lang="ja-JP" altLang="en-US" sz="1200">
              <a:solidFill>
                <a:sysClr val="windowText" lastClr="000000"/>
              </a:solidFill>
              <a:latin typeface="ＭＳ ゴシック" pitchFamily="49" charset="-128"/>
              <a:ea typeface="ＭＳ ゴシック" pitchFamily="49" charset="-128"/>
            </a:rPr>
            <a:t>ポイントの増の</a:t>
          </a:r>
          <a:r>
            <a:rPr kumimoji="1" lang="en-US" altLang="ja-JP" sz="1200">
              <a:solidFill>
                <a:sysClr val="windowText" lastClr="000000"/>
              </a:solidFill>
              <a:latin typeface="ＭＳ ゴシック" pitchFamily="49" charset="-128"/>
              <a:ea typeface="ＭＳ ゴシック" pitchFamily="49" charset="-128"/>
            </a:rPr>
            <a:t>9.4</a:t>
          </a:r>
          <a:r>
            <a:rPr kumimoji="1" lang="ja-JP" altLang="en-US" sz="1200">
              <a:solidFill>
                <a:sysClr val="windowText" lastClr="000000"/>
              </a:solidFill>
              <a:latin typeface="ＭＳ ゴシック" pitchFamily="49" charset="-128"/>
              <a:ea typeface="ＭＳ ゴシック" pitchFamily="49" charset="-128"/>
            </a:rPr>
            <a:t>％となった。今後も適正な事業量の管理を行うことで地方債の借入抑制を図る。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一般会計等に係る地方債の現在高は、新規建設事業の抑制や臨時財政対策債の発行額の減少により減少した。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公営企業債等繰入見込額は、</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下水道事業への繰入見込額の増加により増加した。</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　　退職手当負担見込額は、対象職員数の増加により増加した。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充当可能特定歳入は、公営住宅使用料の減少により減少した。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この結果、将来負担比率は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斎場建設事業による地方債発行額の増加等により比率が上昇することが予想されるが、適切な事業量の管理を行うことで地方債借入の抑制を図り、併せて市税を中心とした歳入の確保に努め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財政調整基金は、積立額が取り崩し額を上回ったことにより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百万円の増加、減債基金は、臨時財政対策債償還基金費分を積み立てたことにより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百万円増加した。その他特定目的基金では地域振興基金が新型コロナウイルス感染症対策事業への対応により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百万円の減少、ふるさと応援寄附基金が活用事業の増加により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百万円減少し、公共施設適正管理基金が道路補修などへの充当により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百万円の減少となっている。基金全体では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及び減債基金については、今後も同程度以上の残高を維持していく方針。その他特定目的基金については、基金の使途によっては残高の減少が考えられることから、計画的な積み立て等、その運用について適切に行う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・地域振興基金：新市建設計画に基づく地域づくりに要する経費。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・ふるさと応援寄附基金：子どもの成長支援や教育支援、生活弱者が安心して暮らせるまちづくり、環境保全及び資源循環、秋田犬のふるさと大館に関する事業、寄附される方が希望する事業に要する経費。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・ふるさと基金：健康で文化的なふるさとづくり（ハード事業を除く）に要する経費。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・公共施設適正管理基金：用途を廃止した公共施設の解体及び除去に要する経費や公共施設の維持改修に要する経費。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・社会福祉環境整備基金：健康で生きがいのもてる福祉のまちづくりを推進するための経費。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ふるさと応援寄附基金は、寄付額の増に伴い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千円を積み立てたが、ハチ公誕生１００年プロジェクトなど活用事業の増加により、また、公共施設適正管理基金は、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老朽化に伴う維持補修費や建替・解体費用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基金残高が減少した。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公共施設の老朽化に伴う維持補修費や建替・解体費用の増加が見込まれるため、公共施設適正管理基金に計画的に積立を行う。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５年度は記録的な小雪であったため、除雪経費に充てる取り崩し額が少額で済んだことから、基金残高が増加した。</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物価高騰対策等により、基金の取り崩し額が増加することが懸念されるが、標準財政規模（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22,048,909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億円）程度を確保できるよう目指していく。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地方償還財源として取り崩しを行ったが、取り崩し額と同額を積み立てたほか、普通交付税再算定の臨時財政対策債償還基金費分を積み立てたため、残高が増加した。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斎場建設事業など大型事業による公債費の増加が見込まれているため、今後の償還に備え財政調整基金と合わせて地方財政法第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条第１項の規定による額以上の積み立てを行い、標準財政規模（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22,048,909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億円）程度を確保できるよう目指していく。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0" customWidth="1"/>
    <col min="12" max="12" width="2.25" style="170" customWidth="1"/>
    <col min="13" max="17" width="2.375" style="170" customWidth="1"/>
    <col min="18" max="119" width="2.125" style="170" customWidth="1"/>
    <col min="120" max="16384" width="0" style="170"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1"/>
      <c r="DK1" s="171"/>
      <c r="DL1" s="171"/>
      <c r="DM1" s="171"/>
      <c r="DN1" s="171"/>
      <c r="DO1" s="171"/>
    </row>
    <row r="2" spans="1:119" ht="24.75" thickBot="1" x14ac:dyDescent="0.2">
      <c r="B2" s="172" t="s">
        <v>77</v>
      </c>
      <c r="C2" s="172"/>
      <c r="D2" s="173"/>
    </row>
    <row r="3" spans="1:119" ht="18.75" customHeight="1" thickBot="1" x14ac:dyDescent="0.2">
      <c r="A3" s="171"/>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1"/>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43631118</v>
      </c>
      <c r="BO4" s="358"/>
      <c r="BP4" s="358"/>
      <c r="BQ4" s="358"/>
      <c r="BR4" s="358"/>
      <c r="BS4" s="358"/>
      <c r="BT4" s="358"/>
      <c r="BU4" s="359"/>
      <c r="BV4" s="357">
        <v>44600264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7.6</v>
      </c>
      <c r="CU4" s="364"/>
      <c r="CV4" s="364"/>
      <c r="CW4" s="364"/>
      <c r="CX4" s="364"/>
      <c r="CY4" s="364"/>
      <c r="CZ4" s="364"/>
      <c r="DA4" s="365"/>
      <c r="DB4" s="363">
        <v>8</v>
      </c>
      <c r="DC4" s="364"/>
      <c r="DD4" s="364"/>
      <c r="DE4" s="364"/>
      <c r="DF4" s="364"/>
      <c r="DG4" s="364"/>
      <c r="DH4" s="364"/>
      <c r="DI4" s="365"/>
    </row>
    <row r="5" spans="1:119" ht="18.75" customHeight="1" x14ac:dyDescent="0.15">
      <c r="A5" s="171"/>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41714100</v>
      </c>
      <c r="BO5" s="395"/>
      <c r="BP5" s="395"/>
      <c r="BQ5" s="395"/>
      <c r="BR5" s="395"/>
      <c r="BS5" s="395"/>
      <c r="BT5" s="395"/>
      <c r="BU5" s="396"/>
      <c r="BV5" s="394">
        <v>42547884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94.2</v>
      </c>
      <c r="CU5" s="392"/>
      <c r="CV5" s="392"/>
      <c r="CW5" s="392"/>
      <c r="CX5" s="392"/>
      <c r="CY5" s="392"/>
      <c r="CZ5" s="392"/>
      <c r="DA5" s="393"/>
      <c r="DB5" s="391">
        <v>94.2</v>
      </c>
      <c r="DC5" s="392"/>
      <c r="DD5" s="392"/>
      <c r="DE5" s="392"/>
      <c r="DF5" s="392"/>
      <c r="DG5" s="392"/>
      <c r="DH5" s="392"/>
      <c r="DI5" s="393"/>
    </row>
    <row r="6" spans="1:119" ht="18.75" customHeight="1" x14ac:dyDescent="0.15">
      <c r="A6" s="171"/>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1917018</v>
      </c>
      <c r="BO6" s="395"/>
      <c r="BP6" s="395"/>
      <c r="BQ6" s="395"/>
      <c r="BR6" s="395"/>
      <c r="BS6" s="395"/>
      <c r="BT6" s="395"/>
      <c r="BU6" s="396"/>
      <c r="BV6" s="394">
        <v>2052380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94.8</v>
      </c>
      <c r="CU6" s="432"/>
      <c r="CV6" s="432"/>
      <c r="CW6" s="432"/>
      <c r="CX6" s="432"/>
      <c r="CY6" s="432"/>
      <c r="CZ6" s="432"/>
      <c r="DA6" s="433"/>
      <c r="DB6" s="431">
        <v>95.4</v>
      </c>
      <c r="DC6" s="432"/>
      <c r="DD6" s="432"/>
      <c r="DE6" s="432"/>
      <c r="DF6" s="432"/>
      <c r="DG6" s="432"/>
      <c r="DH6" s="432"/>
      <c r="DI6" s="433"/>
    </row>
    <row r="7" spans="1:119" ht="18.75" customHeight="1" x14ac:dyDescent="0.15">
      <c r="A7" s="171"/>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252076</v>
      </c>
      <c r="BO7" s="395"/>
      <c r="BP7" s="395"/>
      <c r="BQ7" s="395"/>
      <c r="BR7" s="395"/>
      <c r="BS7" s="395"/>
      <c r="BT7" s="395"/>
      <c r="BU7" s="396"/>
      <c r="BV7" s="394">
        <v>300205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22048909</v>
      </c>
      <c r="CU7" s="395"/>
      <c r="CV7" s="395"/>
      <c r="CW7" s="395"/>
      <c r="CX7" s="395"/>
      <c r="CY7" s="395"/>
      <c r="CZ7" s="395"/>
      <c r="DA7" s="396"/>
      <c r="DB7" s="394">
        <v>21837166</v>
      </c>
      <c r="DC7" s="395"/>
      <c r="DD7" s="395"/>
      <c r="DE7" s="395"/>
      <c r="DF7" s="395"/>
      <c r="DG7" s="395"/>
      <c r="DH7" s="395"/>
      <c r="DI7" s="396"/>
    </row>
    <row r="8" spans="1:119" ht="18.75" customHeight="1" thickBot="1" x14ac:dyDescent="0.2">
      <c r="A8" s="171"/>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1664942</v>
      </c>
      <c r="BO8" s="395"/>
      <c r="BP8" s="395"/>
      <c r="BQ8" s="395"/>
      <c r="BR8" s="395"/>
      <c r="BS8" s="395"/>
      <c r="BT8" s="395"/>
      <c r="BU8" s="396"/>
      <c r="BV8" s="394">
        <v>1752175</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0.42</v>
      </c>
      <c r="CU8" s="435"/>
      <c r="CV8" s="435"/>
      <c r="CW8" s="435"/>
      <c r="CX8" s="435"/>
      <c r="CY8" s="435"/>
      <c r="CZ8" s="435"/>
      <c r="DA8" s="436"/>
      <c r="DB8" s="434">
        <v>0.42</v>
      </c>
      <c r="DC8" s="435"/>
      <c r="DD8" s="435"/>
      <c r="DE8" s="435"/>
      <c r="DF8" s="435"/>
      <c r="DG8" s="435"/>
      <c r="DH8" s="435"/>
      <c r="DI8" s="436"/>
    </row>
    <row r="9" spans="1:119" ht="18.75" customHeight="1" thickBot="1" x14ac:dyDescent="0.2">
      <c r="A9" s="171"/>
      <c r="B9" s="388" t="s">
        <v>106</v>
      </c>
      <c r="C9" s="389"/>
      <c r="D9" s="389"/>
      <c r="E9" s="389"/>
      <c r="F9" s="389"/>
      <c r="G9" s="389"/>
      <c r="H9" s="389"/>
      <c r="I9" s="389"/>
      <c r="J9" s="389"/>
      <c r="K9" s="437"/>
      <c r="L9" s="438" t="s">
        <v>107</v>
      </c>
      <c r="M9" s="439"/>
      <c r="N9" s="439"/>
      <c r="O9" s="439"/>
      <c r="P9" s="439"/>
      <c r="Q9" s="440"/>
      <c r="R9" s="441">
        <v>69237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-87233</v>
      </c>
      <c r="BO9" s="395"/>
      <c r="BP9" s="395"/>
      <c r="BQ9" s="395"/>
      <c r="BR9" s="395"/>
      <c r="BS9" s="395"/>
      <c r="BT9" s="395"/>
      <c r="BU9" s="396"/>
      <c r="BV9" s="394">
        <v>-410475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11.6</v>
      </c>
      <c r="CU9" s="392"/>
      <c r="CV9" s="392"/>
      <c r="CW9" s="392"/>
      <c r="CX9" s="392"/>
      <c r="CY9" s="392"/>
      <c r="CZ9" s="392"/>
      <c r="DA9" s="393"/>
      <c r="DB9" s="391">
        <v>11.6</v>
      </c>
      <c r="DC9" s="392"/>
      <c r="DD9" s="392"/>
      <c r="DE9" s="392"/>
      <c r="DF9" s="392"/>
      <c r="DG9" s="392"/>
      <c r="DH9" s="392"/>
      <c r="DI9" s="393"/>
    </row>
    <row r="10" spans="1:119" ht="18.75" customHeight="1" thickBot="1" x14ac:dyDescent="0.2">
      <c r="A10" s="171"/>
      <c r="B10" s="388"/>
      <c r="C10" s="389"/>
      <c r="D10" s="389"/>
      <c r="E10" s="389"/>
      <c r="F10" s="389"/>
      <c r="G10" s="389"/>
      <c r="H10" s="389"/>
      <c r="I10" s="389"/>
      <c r="J10" s="389"/>
      <c r="K10" s="437"/>
      <c r="L10" s="444" t="s">
        <v>112</v>
      </c>
      <c r="M10" s="424"/>
      <c r="N10" s="424"/>
      <c r="O10" s="424"/>
      <c r="P10" s="424"/>
      <c r="Q10" s="425"/>
      <c r="R10" s="445">
        <v>74175</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477545</v>
      </c>
      <c r="BO10" s="395"/>
      <c r="BP10" s="395"/>
      <c r="BQ10" s="395"/>
      <c r="BR10" s="395"/>
      <c r="BS10" s="395"/>
      <c r="BT10" s="395"/>
      <c r="BU10" s="396"/>
      <c r="BV10" s="394">
        <v>949855</v>
      </c>
      <c r="BW10" s="395"/>
      <c r="BX10" s="395"/>
      <c r="BY10" s="395"/>
      <c r="BZ10" s="395"/>
      <c r="CA10" s="395"/>
      <c r="CB10" s="395"/>
      <c r="CC10" s="396"/>
      <c r="CD10" s="174" t="s">
        <v>116</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
      <c r="A11" s="171"/>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400000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1"/>
      <c r="B12" s="454" t="s">
        <v>123</v>
      </c>
      <c r="C12" s="455"/>
      <c r="D12" s="455"/>
      <c r="E12" s="455"/>
      <c r="F12" s="455"/>
      <c r="G12" s="455"/>
      <c r="H12" s="455"/>
      <c r="I12" s="455"/>
      <c r="J12" s="455"/>
      <c r="K12" s="456"/>
      <c r="L12" s="463" t="s">
        <v>124</v>
      </c>
      <c r="M12" s="464"/>
      <c r="N12" s="464"/>
      <c r="O12" s="464"/>
      <c r="P12" s="464"/>
      <c r="Q12" s="465"/>
      <c r="R12" s="466">
        <v>66807</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331366</v>
      </c>
      <c r="BO12" s="395"/>
      <c r="BP12" s="395"/>
      <c r="BQ12" s="395"/>
      <c r="BR12" s="395"/>
      <c r="BS12" s="395"/>
      <c r="BT12" s="395"/>
      <c r="BU12" s="396"/>
      <c r="BV12" s="394">
        <v>1181211</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1"/>
      <c r="B13" s="457"/>
      <c r="C13" s="458"/>
      <c r="D13" s="458"/>
      <c r="E13" s="458"/>
      <c r="F13" s="458"/>
      <c r="G13" s="458"/>
      <c r="H13" s="458"/>
      <c r="I13" s="458"/>
      <c r="J13" s="458"/>
      <c r="K13" s="459"/>
      <c r="L13" s="180"/>
      <c r="M13" s="485" t="s">
        <v>130</v>
      </c>
      <c r="N13" s="486"/>
      <c r="O13" s="486"/>
      <c r="P13" s="486"/>
      <c r="Q13" s="487"/>
      <c r="R13" s="478">
        <v>66375</v>
      </c>
      <c r="S13" s="479"/>
      <c r="T13" s="479"/>
      <c r="U13" s="479"/>
      <c r="V13" s="480"/>
      <c r="W13" s="410" t="s">
        <v>131</v>
      </c>
      <c r="X13" s="411"/>
      <c r="Y13" s="411"/>
      <c r="Z13" s="411"/>
      <c r="AA13" s="411"/>
      <c r="AB13" s="401"/>
      <c r="AC13" s="445">
        <v>2025</v>
      </c>
      <c r="AD13" s="446"/>
      <c r="AE13" s="446"/>
      <c r="AF13" s="446"/>
      <c r="AG13" s="488"/>
      <c r="AH13" s="445">
        <v>2379</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58946</v>
      </c>
      <c r="BO13" s="395"/>
      <c r="BP13" s="395"/>
      <c r="BQ13" s="395"/>
      <c r="BR13" s="395"/>
      <c r="BS13" s="395"/>
      <c r="BT13" s="395"/>
      <c r="BU13" s="396"/>
      <c r="BV13" s="394">
        <v>-241831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9.4</v>
      </c>
      <c r="CU13" s="392"/>
      <c r="CV13" s="392"/>
      <c r="CW13" s="392"/>
      <c r="CX13" s="392"/>
      <c r="CY13" s="392"/>
      <c r="CZ13" s="392"/>
      <c r="DA13" s="393"/>
      <c r="DB13" s="391">
        <v>8.8000000000000007</v>
      </c>
      <c r="DC13" s="392"/>
      <c r="DD13" s="392"/>
      <c r="DE13" s="392"/>
      <c r="DF13" s="392"/>
      <c r="DG13" s="392"/>
      <c r="DH13" s="392"/>
      <c r="DI13" s="393"/>
    </row>
    <row r="14" spans="1:119" ht="18.75" customHeight="1" thickBot="1" x14ac:dyDescent="0.2">
      <c r="A14" s="171"/>
      <c r="B14" s="457"/>
      <c r="C14" s="458"/>
      <c r="D14" s="458"/>
      <c r="E14" s="458"/>
      <c r="F14" s="458"/>
      <c r="G14" s="458"/>
      <c r="H14" s="458"/>
      <c r="I14" s="458"/>
      <c r="J14" s="458"/>
      <c r="K14" s="459"/>
      <c r="L14" s="475" t="s">
        <v>135</v>
      </c>
      <c r="M14" s="476"/>
      <c r="N14" s="476"/>
      <c r="O14" s="476"/>
      <c r="P14" s="476"/>
      <c r="Q14" s="477"/>
      <c r="R14" s="478">
        <v>68083</v>
      </c>
      <c r="S14" s="479"/>
      <c r="T14" s="479"/>
      <c r="U14" s="479"/>
      <c r="V14" s="480"/>
      <c r="W14" s="384"/>
      <c r="X14" s="385"/>
      <c r="Y14" s="385"/>
      <c r="Z14" s="385"/>
      <c r="AA14" s="385"/>
      <c r="AB14" s="374"/>
      <c r="AC14" s="481">
        <v>6.2</v>
      </c>
      <c r="AD14" s="482"/>
      <c r="AE14" s="482"/>
      <c r="AF14" s="482"/>
      <c r="AG14" s="483"/>
      <c r="AH14" s="481">
        <v>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78.7</v>
      </c>
      <c r="CU14" s="493"/>
      <c r="CV14" s="493"/>
      <c r="CW14" s="493"/>
      <c r="CX14" s="493"/>
      <c r="CY14" s="493"/>
      <c r="CZ14" s="493"/>
      <c r="DA14" s="494"/>
      <c r="DB14" s="492">
        <v>78.3</v>
      </c>
      <c r="DC14" s="493"/>
      <c r="DD14" s="493"/>
      <c r="DE14" s="493"/>
      <c r="DF14" s="493"/>
      <c r="DG14" s="493"/>
      <c r="DH14" s="493"/>
      <c r="DI14" s="494"/>
    </row>
    <row r="15" spans="1:119" ht="18.75" customHeight="1" x14ac:dyDescent="0.15">
      <c r="A15" s="171"/>
      <c r="B15" s="457"/>
      <c r="C15" s="458"/>
      <c r="D15" s="458"/>
      <c r="E15" s="458"/>
      <c r="F15" s="458"/>
      <c r="G15" s="458"/>
      <c r="H15" s="458"/>
      <c r="I15" s="458"/>
      <c r="J15" s="458"/>
      <c r="K15" s="459"/>
      <c r="L15" s="180"/>
      <c r="M15" s="485" t="s">
        <v>130</v>
      </c>
      <c r="N15" s="486"/>
      <c r="O15" s="486"/>
      <c r="P15" s="486"/>
      <c r="Q15" s="487"/>
      <c r="R15" s="478">
        <v>67703</v>
      </c>
      <c r="S15" s="479"/>
      <c r="T15" s="479"/>
      <c r="U15" s="479"/>
      <c r="V15" s="480"/>
      <c r="W15" s="410" t="s">
        <v>137</v>
      </c>
      <c r="X15" s="411"/>
      <c r="Y15" s="411"/>
      <c r="Z15" s="411"/>
      <c r="AA15" s="411"/>
      <c r="AB15" s="401"/>
      <c r="AC15" s="445">
        <v>9371</v>
      </c>
      <c r="AD15" s="446"/>
      <c r="AE15" s="446"/>
      <c r="AF15" s="446"/>
      <c r="AG15" s="488"/>
      <c r="AH15" s="445">
        <v>9571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8462367</v>
      </c>
      <c r="BO15" s="358"/>
      <c r="BP15" s="358"/>
      <c r="BQ15" s="358"/>
      <c r="BR15" s="358"/>
      <c r="BS15" s="358"/>
      <c r="BT15" s="358"/>
      <c r="BU15" s="359"/>
      <c r="BV15" s="357">
        <v>8257534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1"/>
      <c r="CU15" s="182"/>
      <c r="CV15" s="182"/>
      <c r="CW15" s="182"/>
      <c r="CX15" s="182"/>
      <c r="CY15" s="182"/>
      <c r="CZ15" s="182"/>
      <c r="DA15" s="183"/>
      <c r="DB15" s="181"/>
      <c r="DC15" s="182"/>
      <c r="DD15" s="182"/>
      <c r="DE15" s="182"/>
      <c r="DF15" s="182"/>
      <c r="DG15" s="182"/>
      <c r="DH15" s="182"/>
      <c r="DI15" s="183"/>
    </row>
    <row r="16" spans="1:119" ht="18.75" customHeight="1" x14ac:dyDescent="0.15">
      <c r="A16" s="171"/>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28.9</v>
      </c>
      <c r="AD16" s="482"/>
      <c r="AE16" s="482"/>
      <c r="AF16" s="482"/>
      <c r="AG16" s="483"/>
      <c r="AH16" s="481">
        <v>28.2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19789829</v>
      </c>
      <c r="BO16" s="395"/>
      <c r="BP16" s="395"/>
      <c r="BQ16" s="395"/>
      <c r="BR16" s="395"/>
      <c r="BS16" s="395"/>
      <c r="BT16" s="395"/>
      <c r="BU16" s="396"/>
      <c r="BV16" s="394">
        <v>19472128</v>
      </c>
      <c r="BW16" s="395"/>
      <c r="BX16" s="395"/>
      <c r="BY16" s="395"/>
      <c r="BZ16" s="395"/>
      <c r="CA16" s="395"/>
      <c r="CB16" s="395"/>
      <c r="CC16" s="396"/>
      <c r="CD16" s="184"/>
      <c r="CE16" s="508" t="s">
        <v>143</v>
      </c>
      <c r="CF16" s="508"/>
      <c r="CG16" s="508"/>
      <c r="CH16" s="508"/>
      <c r="CI16" s="508"/>
      <c r="CJ16" s="508"/>
      <c r="CK16" s="508"/>
      <c r="CL16" s="508"/>
      <c r="CM16" s="508"/>
      <c r="CN16" s="508"/>
      <c r="CO16" s="508"/>
      <c r="CP16" s="508"/>
      <c r="CQ16" s="508"/>
      <c r="CR16" s="508"/>
      <c r="CS16" s="509"/>
      <c r="CT16" s="391">
        <v>7.7</v>
      </c>
      <c r="CU16" s="392"/>
      <c r="CV16" s="392"/>
      <c r="CW16" s="392"/>
      <c r="CX16" s="392"/>
      <c r="CY16" s="392"/>
      <c r="CZ16" s="392"/>
      <c r="DA16" s="393"/>
      <c r="DB16" s="391">
        <v>2.5</v>
      </c>
      <c r="DC16" s="392"/>
      <c r="DD16" s="392"/>
      <c r="DE16" s="392"/>
      <c r="DF16" s="392"/>
      <c r="DG16" s="392"/>
      <c r="DH16" s="392"/>
      <c r="DI16" s="393"/>
    </row>
    <row r="17" spans="1:113" ht="18.75" customHeight="1" thickBot="1" x14ac:dyDescent="0.2">
      <c r="A17" s="171"/>
      <c r="B17" s="460"/>
      <c r="C17" s="461"/>
      <c r="D17" s="461"/>
      <c r="E17" s="461"/>
      <c r="F17" s="461"/>
      <c r="G17" s="461"/>
      <c r="H17" s="461"/>
      <c r="I17" s="461"/>
      <c r="J17" s="461"/>
      <c r="K17" s="462"/>
      <c r="L17" s="185"/>
      <c r="M17" s="505" t="s">
        <v>144</v>
      </c>
      <c r="N17" s="506"/>
      <c r="O17" s="506"/>
      <c r="P17" s="506"/>
      <c r="Q17" s="507"/>
      <c r="R17" s="500" t="s">
        <v>145</v>
      </c>
      <c r="S17" s="501"/>
      <c r="T17" s="501"/>
      <c r="U17" s="501"/>
      <c r="V17" s="502"/>
      <c r="W17" s="410" t="s">
        <v>146</v>
      </c>
      <c r="X17" s="411"/>
      <c r="Y17" s="411"/>
      <c r="Z17" s="411"/>
      <c r="AA17" s="411"/>
      <c r="AB17" s="401"/>
      <c r="AC17" s="445">
        <v>21046</v>
      </c>
      <c r="AD17" s="446"/>
      <c r="AE17" s="446"/>
      <c r="AF17" s="446"/>
      <c r="AG17" s="488"/>
      <c r="AH17" s="445">
        <v>21994</v>
      </c>
      <c r="AI17" s="446"/>
      <c r="AJ17" s="446"/>
      <c r="AK17" s="446"/>
      <c r="AL17" s="447"/>
      <c r="AM17" s="423"/>
      <c r="AN17" s="424"/>
      <c r="AO17" s="424"/>
      <c r="AP17" s="424"/>
      <c r="AQ17" s="424"/>
      <c r="AR17" s="424"/>
      <c r="AS17" s="424"/>
      <c r="AT17" s="425"/>
      <c r="AU17" s="426"/>
      <c r="AV17" s="427"/>
      <c r="AW17" s="427"/>
      <c r="AX17" s="427"/>
      <c r="AY17" s="428" t="s">
        <v>147</v>
      </c>
      <c r="AZ17" s="429"/>
      <c r="BA17" s="429"/>
      <c r="BB17" s="429"/>
      <c r="BC17" s="429"/>
      <c r="BD17" s="429"/>
      <c r="BE17" s="429"/>
      <c r="BF17" s="429"/>
      <c r="BG17" s="429"/>
      <c r="BH17" s="429"/>
      <c r="BI17" s="429"/>
      <c r="BJ17" s="429"/>
      <c r="BK17" s="429"/>
      <c r="BL17" s="429"/>
      <c r="BM17" s="430"/>
      <c r="BN17" s="394">
        <v>10594186</v>
      </c>
      <c r="BO17" s="395"/>
      <c r="BP17" s="395"/>
      <c r="BQ17" s="395"/>
      <c r="BR17" s="395"/>
      <c r="BS17" s="395"/>
      <c r="BT17" s="395"/>
      <c r="BU17" s="396"/>
      <c r="BV17" s="394">
        <v>10353806</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1"/>
      <c r="B18" s="516" t="s">
        <v>148</v>
      </c>
      <c r="C18" s="437"/>
      <c r="D18" s="437"/>
      <c r="E18" s="517"/>
      <c r="F18" s="517"/>
      <c r="G18" s="517"/>
      <c r="H18" s="517"/>
      <c r="I18" s="517"/>
      <c r="J18" s="517"/>
      <c r="K18" s="517"/>
      <c r="L18" s="518">
        <v>913.22</v>
      </c>
      <c r="M18" s="518"/>
      <c r="N18" s="518"/>
      <c r="O18" s="518"/>
      <c r="P18" s="518"/>
      <c r="Q18" s="518"/>
      <c r="R18" s="519"/>
      <c r="S18" s="519"/>
      <c r="T18" s="519"/>
      <c r="U18" s="519"/>
      <c r="V18" s="520"/>
      <c r="W18" s="412"/>
      <c r="X18" s="413"/>
      <c r="Y18" s="413"/>
      <c r="Z18" s="413"/>
      <c r="AA18" s="413"/>
      <c r="AB18" s="404"/>
      <c r="AC18" s="521">
        <v>64.900000000000006</v>
      </c>
      <c r="AD18" s="522"/>
      <c r="AE18" s="522"/>
      <c r="AF18" s="522"/>
      <c r="AG18" s="523"/>
      <c r="AH18" s="521">
        <v>64.8</v>
      </c>
      <c r="AI18" s="522"/>
      <c r="AJ18" s="522"/>
      <c r="AK18" s="522"/>
      <c r="AL18" s="524"/>
      <c r="AM18" s="423"/>
      <c r="AN18" s="424"/>
      <c r="AO18" s="424"/>
      <c r="AP18" s="424"/>
      <c r="AQ18" s="424"/>
      <c r="AR18" s="424"/>
      <c r="AS18" s="424"/>
      <c r="AT18" s="425"/>
      <c r="AU18" s="426"/>
      <c r="AV18" s="427"/>
      <c r="AW18" s="427"/>
      <c r="AX18" s="427"/>
      <c r="AY18" s="428" t="s">
        <v>149</v>
      </c>
      <c r="AZ18" s="429"/>
      <c r="BA18" s="429"/>
      <c r="BB18" s="429"/>
      <c r="BC18" s="429"/>
      <c r="BD18" s="429"/>
      <c r="BE18" s="429"/>
      <c r="BF18" s="429"/>
      <c r="BG18" s="429"/>
      <c r="BH18" s="429"/>
      <c r="BI18" s="429"/>
      <c r="BJ18" s="429"/>
      <c r="BK18" s="429"/>
      <c r="BL18" s="429"/>
      <c r="BM18" s="430"/>
      <c r="BN18" s="394">
        <v>20845528</v>
      </c>
      <c r="BO18" s="395"/>
      <c r="BP18" s="395"/>
      <c r="BQ18" s="395"/>
      <c r="BR18" s="395"/>
      <c r="BS18" s="395"/>
      <c r="BT18" s="395"/>
      <c r="BU18" s="396"/>
      <c r="BV18" s="394">
        <v>20812393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1"/>
      <c r="B19" s="516" t="s">
        <v>150</v>
      </c>
      <c r="C19" s="437"/>
      <c r="D19" s="437"/>
      <c r="E19" s="517"/>
      <c r="F19" s="517"/>
      <c r="G19" s="517"/>
      <c r="H19" s="517"/>
      <c r="I19" s="517"/>
      <c r="J19" s="517"/>
      <c r="K19" s="517"/>
      <c r="L19" s="525">
        <v>76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151</v>
      </c>
      <c r="AZ19" s="429"/>
      <c r="BA19" s="429"/>
      <c r="BB19" s="429"/>
      <c r="BC19" s="429"/>
      <c r="BD19" s="429"/>
      <c r="BE19" s="429"/>
      <c r="BF19" s="429"/>
      <c r="BG19" s="429"/>
      <c r="BH19" s="429"/>
      <c r="BI19" s="429"/>
      <c r="BJ19" s="429"/>
      <c r="BK19" s="429"/>
      <c r="BL19" s="429"/>
      <c r="BM19" s="430"/>
      <c r="BN19" s="394">
        <v>28686768</v>
      </c>
      <c r="BO19" s="395"/>
      <c r="BP19" s="395"/>
      <c r="BQ19" s="395"/>
      <c r="BR19" s="395"/>
      <c r="BS19" s="395"/>
      <c r="BT19" s="395"/>
      <c r="BU19" s="396"/>
      <c r="BV19" s="394">
        <v>29287651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1"/>
      <c r="B20" s="516" t="s">
        <v>152</v>
      </c>
      <c r="C20" s="437"/>
      <c r="D20" s="437"/>
      <c r="E20" s="517"/>
      <c r="F20" s="517"/>
      <c r="G20" s="517"/>
      <c r="H20" s="517"/>
      <c r="I20" s="517"/>
      <c r="J20" s="517"/>
      <c r="K20" s="517"/>
      <c r="L20" s="525">
        <v>28044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1"/>
      <c r="B21" s="534" t="s">
        <v>153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1"/>
      <c r="B22" s="564" t="s">
        <v>154</v>
      </c>
      <c r="C22" s="538"/>
      <c r="D22" s="539"/>
      <c r="E22" s="406" t="s">
        <v>1</v>
      </c>
      <c r="F22" s="411"/>
      <c r="G22" s="411"/>
      <c r="H22" s="411"/>
      <c r="I22" s="411"/>
      <c r="J22" s="411"/>
      <c r="K22" s="401"/>
      <c r="L22" s="406" t="s">
        <v>155</v>
      </c>
      <c r="M22" s="411"/>
      <c r="N22" s="411"/>
      <c r="O22" s="411"/>
      <c r="P22" s="401"/>
      <c r="Q22" s="569" t="s">
        <v>156</v>
      </c>
      <c r="R22" s="570"/>
      <c r="S22" s="570"/>
      <c r="T22" s="570"/>
      <c r="U22" s="570"/>
      <c r="V22" s="571"/>
      <c r="W22" s="537" t="s">
        <v>157</v>
      </c>
      <c r="X22" s="538"/>
      <c r="Y22" s="539"/>
      <c r="Z22" s="406" t="s">
        <v>1</v>
      </c>
      <c r="AA22" s="411"/>
      <c r="AB22" s="411"/>
      <c r="AC22" s="411"/>
      <c r="AD22" s="411"/>
      <c r="AE22" s="411"/>
      <c r="AF22" s="411"/>
      <c r="AG22" s="401"/>
      <c r="AH22" s="575" t="s">
        <v>158</v>
      </c>
      <c r="AI22" s="411"/>
      <c r="AJ22" s="411"/>
      <c r="AK22" s="411"/>
      <c r="AL22" s="401"/>
      <c r="AM22" s="575" t="s">
        <v>159</v>
      </c>
      <c r="AN22" s="576"/>
      <c r="AO22" s="576"/>
      <c r="AP22" s="576"/>
      <c r="AQ22" s="576"/>
      <c r="AR22" s="577"/>
      <c r="AS22" s="569" t="s">
        <v>156</v>
      </c>
      <c r="AT22" s="570"/>
      <c r="AU22" s="570"/>
      <c r="AV22" s="570"/>
      <c r="AW22" s="570"/>
      <c r="AX22" s="581"/>
      <c r="AY22" s="354" t="s">
        <v>160</v>
      </c>
      <c r="AZ22" s="355"/>
      <c r="BA22" s="355"/>
      <c r="BB22" s="355"/>
      <c r="BC22" s="355"/>
      <c r="BD22" s="355"/>
      <c r="BE22" s="355"/>
      <c r="BF22" s="355"/>
      <c r="BG22" s="355"/>
      <c r="BH22" s="355"/>
      <c r="BI22" s="355"/>
      <c r="BJ22" s="355"/>
      <c r="BK22" s="355"/>
      <c r="BL22" s="355"/>
      <c r="BM22" s="356"/>
      <c r="BN22" s="357">
        <v>30308915</v>
      </c>
      <c r="BO22" s="358"/>
      <c r="BP22" s="358"/>
      <c r="BQ22" s="358"/>
      <c r="BR22" s="358"/>
      <c r="BS22" s="358"/>
      <c r="BT22" s="358"/>
      <c r="BU22" s="359"/>
      <c r="BV22" s="357">
        <v>30763252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1"/>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161</v>
      </c>
      <c r="AZ23" s="429"/>
      <c r="BA23" s="429"/>
      <c r="BB23" s="429"/>
      <c r="BC23" s="429"/>
      <c r="BD23" s="429"/>
      <c r="BE23" s="429"/>
      <c r="BF23" s="429"/>
      <c r="BG23" s="429"/>
      <c r="BH23" s="429"/>
      <c r="BI23" s="429"/>
      <c r="BJ23" s="429"/>
      <c r="BK23" s="429"/>
      <c r="BL23" s="429"/>
      <c r="BM23" s="430"/>
      <c r="BN23" s="394">
        <v>19102214</v>
      </c>
      <c r="BO23" s="395"/>
      <c r="BP23" s="395"/>
      <c r="BQ23" s="395"/>
      <c r="BR23" s="395"/>
      <c r="BS23" s="395"/>
      <c r="BT23" s="395"/>
      <c r="BU23" s="396"/>
      <c r="BV23" s="394">
        <v>20446174</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1"/>
      <c r="B24" s="565"/>
      <c r="C24" s="541"/>
      <c r="D24" s="542"/>
      <c r="E24" s="444" t="s">
        <v>162</v>
      </c>
      <c r="F24" s="424"/>
      <c r="G24" s="424"/>
      <c r="H24" s="424"/>
      <c r="I24" s="424"/>
      <c r="J24" s="424"/>
      <c r="K24" s="425"/>
      <c r="L24" s="445">
        <v>1</v>
      </c>
      <c r="M24" s="446"/>
      <c r="N24" s="446"/>
      <c r="O24" s="446"/>
      <c r="P24" s="488"/>
      <c r="Q24" s="445">
        <v>8520</v>
      </c>
      <c r="R24" s="446"/>
      <c r="S24" s="446"/>
      <c r="T24" s="446"/>
      <c r="U24" s="446"/>
      <c r="V24" s="488"/>
      <c r="W24" s="540"/>
      <c r="X24" s="541"/>
      <c r="Y24" s="542"/>
      <c r="Z24" s="444" t="s">
        <v>163</v>
      </c>
      <c r="AA24" s="424"/>
      <c r="AB24" s="424"/>
      <c r="AC24" s="424"/>
      <c r="AD24" s="424"/>
      <c r="AE24" s="424"/>
      <c r="AF24" s="424"/>
      <c r="AG24" s="425"/>
      <c r="AH24" s="445">
        <v>671</v>
      </c>
      <c r="AI24" s="446"/>
      <c r="AJ24" s="446"/>
      <c r="AK24" s="446"/>
      <c r="AL24" s="488"/>
      <c r="AM24" s="445">
        <v>2081442</v>
      </c>
      <c r="AN24" s="446"/>
      <c r="AO24" s="446"/>
      <c r="AP24" s="446"/>
      <c r="AQ24" s="446"/>
      <c r="AR24" s="488"/>
      <c r="AS24" s="445">
        <v>3102</v>
      </c>
      <c r="AT24" s="446"/>
      <c r="AU24" s="446"/>
      <c r="AV24" s="446"/>
      <c r="AW24" s="446"/>
      <c r="AX24" s="447"/>
      <c r="AY24" s="510" t="s">
        <v>164</v>
      </c>
      <c r="AZ24" s="511"/>
      <c r="BA24" s="511"/>
      <c r="BB24" s="511"/>
      <c r="BC24" s="511"/>
      <c r="BD24" s="511"/>
      <c r="BE24" s="511"/>
      <c r="BF24" s="511"/>
      <c r="BG24" s="511"/>
      <c r="BH24" s="511"/>
      <c r="BI24" s="511"/>
      <c r="BJ24" s="511"/>
      <c r="BK24" s="511"/>
      <c r="BL24" s="511"/>
      <c r="BM24" s="512"/>
      <c r="BN24" s="394">
        <v>18158993</v>
      </c>
      <c r="BO24" s="395"/>
      <c r="BP24" s="395"/>
      <c r="BQ24" s="395"/>
      <c r="BR24" s="395"/>
      <c r="BS24" s="395"/>
      <c r="BT24" s="395"/>
      <c r="BU24" s="396"/>
      <c r="BV24" s="394">
        <v>17496440</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1"/>
      <c r="B25" s="565"/>
      <c r="C25" s="541"/>
      <c r="D25" s="542"/>
      <c r="E25" s="444" t="s">
        <v>165</v>
      </c>
      <c r="F25" s="424"/>
      <c r="G25" s="424"/>
      <c r="H25" s="424"/>
      <c r="I25" s="424"/>
      <c r="J25" s="424"/>
      <c r="K25" s="425"/>
      <c r="L25" s="445">
        <v>2</v>
      </c>
      <c r="M25" s="446"/>
      <c r="N25" s="446"/>
      <c r="O25" s="446"/>
      <c r="P25" s="488"/>
      <c r="Q25" s="445">
        <v>6760</v>
      </c>
      <c r="R25" s="446"/>
      <c r="S25" s="446"/>
      <c r="T25" s="446"/>
      <c r="U25" s="446"/>
      <c r="V25" s="488"/>
      <c r="W25" s="540"/>
      <c r="X25" s="541"/>
      <c r="Y25" s="542"/>
      <c r="Z25" s="444" t="s">
        <v>166</v>
      </c>
      <c r="AA25" s="424"/>
      <c r="AB25" s="424"/>
      <c r="AC25" s="424"/>
      <c r="AD25" s="424"/>
      <c r="AE25" s="424"/>
      <c r="AF25" s="424"/>
      <c r="AG25" s="425"/>
      <c r="AH25" s="445">
        <v>124</v>
      </c>
      <c r="AI25" s="446"/>
      <c r="AJ25" s="446"/>
      <c r="AK25" s="446"/>
      <c r="AL25" s="488"/>
      <c r="AM25" s="445">
        <v>362080</v>
      </c>
      <c r="AN25" s="446"/>
      <c r="AO25" s="446"/>
      <c r="AP25" s="446"/>
      <c r="AQ25" s="446"/>
      <c r="AR25" s="488"/>
      <c r="AS25" s="445">
        <v>2920</v>
      </c>
      <c r="AT25" s="446"/>
      <c r="AU25" s="446"/>
      <c r="AV25" s="446"/>
      <c r="AW25" s="446"/>
      <c r="AX25" s="447"/>
      <c r="AY25" s="354" t="s">
        <v>167</v>
      </c>
      <c r="AZ25" s="355"/>
      <c r="BA25" s="355"/>
      <c r="BB25" s="355"/>
      <c r="BC25" s="355"/>
      <c r="BD25" s="355"/>
      <c r="BE25" s="355"/>
      <c r="BF25" s="355"/>
      <c r="BG25" s="355"/>
      <c r="BH25" s="355"/>
      <c r="BI25" s="355"/>
      <c r="BJ25" s="355"/>
      <c r="BK25" s="355"/>
      <c r="BL25" s="355"/>
      <c r="BM25" s="356"/>
      <c r="BN25" s="357">
        <v>10599942</v>
      </c>
      <c r="BO25" s="358"/>
      <c r="BP25" s="358"/>
      <c r="BQ25" s="358"/>
      <c r="BR25" s="358"/>
      <c r="BS25" s="358"/>
      <c r="BT25" s="358"/>
      <c r="BU25" s="359"/>
      <c r="BV25" s="357">
        <v>10258672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1"/>
      <c r="B26" s="565"/>
      <c r="C26" s="541"/>
      <c r="D26" s="542"/>
      <c r="E26" s="444" t="s">
        <v>168</v>
      </c>
      <c r="F26" s="424"/>
      <c r="G26" s="424"/>
      <c r="H26" s="424"/>
      <c r="I26" s="424"/>
      <c r="J26" s="424"/>
      <c r="K26" s="425"/>
      <c r="L26" s="445">
        <v>1</v>
      </c>
      <c r="M26" s="446"/>
      <c r="N26" s="446"/>
      <c r="O26" s="446"/>
      <c r="P26" s="488"/>
      <c r="Q26" s="445">
        <v>5720</v>
      </c>
      <c r="R26" s="446"/>
      <c r="S26" s="446"/>
      <c r="T26" s="446"/>
      <c r="U26" s="446"/>
      <c r="V26" s="488"/>
      <c r="W26" s="540"/>
      <c r="X26" s="541"/>
      <c r="Y26" s="542"/>
      <c r="Z26" s="444" t="s">
        <v>169</v>
      </c>
      <c r="AA26" s="546"/>
      <c r="AB26" s="546"/>
      <c r="AC26" s="546"/>
      <c r="AD26" s="546"/>
      <c r="AE26" s="546"/>
      <c r="AF26" s="546"/>
      <c r="AG26" s="547"/>
      <c r="AH26" s="445">
        <v>28</v>
      </c>
      <c r="AI26" s="446"/>
      <c r="AJ26" s="446"/>
      <c r="AK26" s="446"/>
      <c r="AL26" s="488"/>
      <c r="AM26" s="445">
        <v>91140</v>
      </c>
      <c r="AN26" s="446"/>
      <c r="AO26" s="446"/>
      <c r="AP26" s="446"/>
      <c r="AQ26" s="446"/>
      <c r="AR26" s="488"/>
      <c r="AS26" s="445">
        <v>3255</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1"/>
      <c r="B27" s="565"/>
      <c r="C27" s="541"/>
      <c r="D27" s="542"/>
      <c r="E27" s="444" t="s">
        <v>171</v>
      </c>
      <c r="F27" s="424"/>
      <c r="G27" s="424"/>
      <c r="H27" s="424"/>
      <c r="I27" s="424"/>
      <c r="J27" s="424"/>
      <c r="K27" s="425"/>
      <c r="L27" s="445">
        <v>1</v>
      </c>
      <c r="M27" s="446"/>
      <c r="N27" s="446"/>
      <c r="O27" s="446"/>
      <c r="P27" s="488"/>
      <c r="Q27" s="445">
        <v>4120</v>
      </c>
      <c r="R27" s="446"/>
      <c r="S27" s="446"/>
      <c r="T27" s="446"/>
      <c r="U27" s="446"/>
      <c r="V27" s="488"/>
      <c r="W27" s="540"/>
      <c r="X27" s="541"/>
      <c r="Y27" s="542"/>
      <c r="Z27" s="444" t="s">
        <v>172</v>
      </c>
      <c r="AA27" s="424"/>
      <c r="AB27" s="424"/>
      <c r="AC27" s="424"/>
      <c r="AD27" s="424"/>
      <c r="AE27" s="424"/>
      <c r="AF27" s="424"/>
      <c r="AG27" s="425"/>
      <c r="AH27" s="445">
        <v>2</v>
      </c>
      <c r="AI27" s="446"/>
      <c r="AJ27" s="446"/>
      <c r="AK27" s="446"/>
      <c r="AL27" s="488"/>
      <c r="AM27" s="445" t="s">
        <v>173</v>
      </c>
      <c r="AN27" s="446"/>
      <c r="AO27" s="446"/>
      <c r="AP27" s="446"/>
      <c r="AQ27" s="446"/>
      <c r="AR27" s="488"/>
      <c r="AS27" s="445" t="s">
        <v>173</v>
      </c>
      <c r="AT27" s="446"/>
      <c r="AU27" s="446"/>
      <c r="AV27" s="446"/>
      <c r="AW27" s="446"/>
      <c r="AX27" s="447"/>
      <c r="AY27" s="489" t="s">
        <v>174</v>
      </c>
      <c r="AZ27" s="490"/>
      <c r="BA27" s="490"/>
      <c r="BB27" s="490"/>
      <c r="BC27" s="490"/>
      <c r="BD27" s="490"/>
      <c r="BE27" s="490"/>
      <c r="BF27" s="490"/>
      <c r="BG27" s="490"/>
      <c r="BH27" s="490"/>
      <c r="BI27" s="490"/>
      <c r="BJ27" s="490"/>
      <c r="BK27" s="490"/>
      <c r="BL27" s="490"/>
      <c r="BM27" s="491"/>
      <c r="BN27" s="513">
        <v>967734</v>
      </c>
      <c r="BO27" s="514"/>
      <c r="BP27" s="514"/>
      <c r="BQ27" s="514"/>
      <c r="BR27" s="514"/>
      <c r="BS27" s="514"/>
      <c r="BT27" s="514"/>
      <c r="BU27" s="515"/>
      <c r="BV27" s="513">
        <v>952728</v>
      </c>
      <c r="BW27" s="514"/>
      <c r="BX27" s="514"/>
      <c r="BY27" s="514"/>
      <c r="BZ27" s="514"/>
      <c r="CA27" s="514"/>
      <c r="CB27" s="514"/>
      <c r="CC27" s="515"/>
      <c r="CD27" s="186"/>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1"/>
      <c r="B28" s="565"/>
      <c r="C28" s="541"/>
      <c r="D28" s="542"/>
      <c r="E28" s="444" t="s">
        <v>175</v>
      </c>
      <c r="F28" s="424"/>
      <c r="G28" s="424"/>
      <c r="H28" s="424"/>
      <c r="I28" s="424"/>
      <c r="J28" s="424"/>
      <c r="K28" s="425"/>
      <c r="L28" s="445">
        <v>1</v>
      </c>
      <c r="M28" s="446"/>
      <c r="N28" s="446"/>
      <c r="O28" s="446"/>
      <c r="P28" s="488"/>
      <c r="Q28" s="445">
        <v>3750</v>
      </c>
      <c r="R28" s="446"/>
      <c r="S28" s="446"/>
      <c r="T28" s="446"/>
      <c r="U28" s="446"/>
      <c r="V28" s="488"/>
      <c r="W28" s="540"/>
      <c r="X28" s="541"/>
      <c r="Y28" s="542"/>
      <c r="Z28" s="444" t="s">
        <v>176</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177</v>
      </c>
      <c r="AZ28" s="549"/>
      <c r="BA28" s="549"/>
      <c r="BB28" s="550"/>
      <c r="BC28" s="354" t="s">
        <v>46</v>
      </c>
      <c r="BD28" s="355"/>
      <c r="BE28" s="355"/>
      <c r="BF28" s="355"/>
      <c r="BG28" s="355"/>
      <c r="BH28" s="355"/>
      <c r="BI28" s="355"/>
      <c r="BJ28" s="355"/>
      <c r="BK28" s="355"/>
      <c r="BL28" s="355"/>
      <c r="BM28" s="356"/>
      <c r="BN28" s="357">
        <v>1268510</v>
      </c>
      <c r="BO28" s="358"/>
      <c r="BP28" s="358"/>
      <c r="BQ28" s="358"/>
      <c r="BR28" s="358"/>
      <c r="BS28" s="358"/>
      <c r="BT28" s="358"/>
      <c r="BU28" s="359"/>
      <c r="BV28" s="357">
        <v>1122331</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1"/>
      <c r="B29" s="565"/>
      <c r="C29" s="541"/>
      <c r="D29" s="542"/>
      <c r="E29" s="444" t="s">
        <v>178</v>
      </c>
      <c r="F29" s="424"/>
      <c r="G29" s="424"/>
      <c r="H29" s="424"/>
      <c r="I29" s="424"/>
      <c r="J29" s="424"/>
      <c r="K29" s="425"/>
      <c r="L29" s="445">
        <v>24</v>
      </c>
      <c r="M29" s="446"/>
      <c r="N29" s="446"/>
      <c r="O29" s="446"/>
      <c r="P29" s="488"/>
      <c r="Q29" s="445">
        <v>3570</v>
      </c>
      <c r="R29" s="446"/>
      <c r="S29" s="446"/>
      <c r="T29" s="446"/>
      <c r="U29" s="446"/>
      <c r="V29" s="488"/>
      <c r="W29" s="543"/>
      <c r="X29" s="544"/>
      <c r="Y29" s="545"/>
      <c r="Z29" s="444" t="s">
        <v>179</v>
      </c>
      <c r="AA29" s="424"/>
      <c r="AB29" s="424"/>
      <c r="AC29" s="424"/>
      <c r="AD29" s="424"/>
      <c r="AE29" s="424"/>
      <c r="AF29" s="424"/>
      <c r="AG29" s="425"/>
      <c r="AH29" s="445">
        <v>673</v>
      </c>
      <c r="AI29" s="446"/>
      <c r="AJ29" s="446"/>
      <c r="AK29" s="446"/>
      <c r="AL29" s="488"/>
      <c r="AM29" s="445">
        <v>2089406</v>
      </c>
      <c r="AN29" s="446"/>
      <c r="AO29" s="446"/>
      <c r="AP29" s="446"/>
      <c r="AQ29" s="446"/>
      <c r="AR29" s="488"/>
      <c r="AS29" s="445">
        <v>3105</v>
      </c>
      <c r="AT29" s="446"/>
      <c r="AU29" s="446"/>
      <c r="AV29" s="446"/>
      <c r="AW29" s="446"/>
      <c r="AX29" s="447"/>
      <c r="AY29" s="551"/>
      <c r="AZ29" s="552"/>
      <c r="BA29" s="552"/>
      <c r="BB29" s="553"/>
      <c r="BC29" s="428" t="s">
        <v>180</v>
      </c>
      <c r="BD29" s="429"/>
      <c r="BE29" s="429"/>
      <c r="BF29" s="429"/>
      <c r="BG29" s="429"/>
      <c r="BH29" s="429"/>
      <c r="BI29" s="429"/>
      <c r="BJ29" s="429"/>
      <c r="BK29" s="429"/>
      <c r="BL29" s="429"/>
      <c r="BM29" s="430"/>
      <c r="BN29" s="394">
        <v>790626</v>
      </c>
      <c r="BO29" s="395"/>
      <c r="BP29" s="395"/>
      <c r="BQ29" s="395"/>
      <c r="BR29" s="395"/>
      <c r="BS29" s="395"/>
      <c r="BT29" s="395"/>
      <c r="BU29" s="396"/>
      <c r="BV29" s="394">
        <v>696306</v>
      </c>
      <c r="BW29" s="395"/>
      <c r="BX29" s="395"/>
      <c r="BY29" s="395"/>
      <c r="BZ29" s="395"/>
      <c r="CA29" s="395"/>
      <c r="CB29" s="395"/>
      <c r="CC29" s="396"/>
      <c r="CD29" s="186"/>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1"/>
      <c r="B30" s="566"/>
      <c r="C30" s="567"/>
      <c r="D30" s="568"/>
      <c r="E30" s="448"/>
      <c r="F30" s="449"/>
      <c r="G30" s="449"/>
      <c r="H30" s="449"/>
      <c r="I30" s="449"/>
      <c r="J30" s="449"/>
      <c r="K30" s="450"/>
      <c r="L30" s="558"/>
      <c r="M30" s="559"/>
      <c r="N30" s="559"/>
      <c r="O30" s="559"/>
      <c r="P30" s="560"/>
      <c r="Q30" s="558"/>
      <c r="R30" s="559"/>
      <c r="S30" s="559"/>
      <c r="T30" s="559"/>
      <c r="U30" s="559"/>
      <c r="V30" s="560"/>
      <c r="W30" s="561" t="s">
        <v>181</v>
      </c>
      <c r="X30" s="562"/>
      <c r="Y30" s="562"/>
      <c r="Z30" s="562"/>
      <c r="AA30" s="562"/>
      <c r="AB30" s="562"/>
      <c r="AC30" s="562"/>
      <c r="AD30" s="562"/>
      <c r="AE30" s="562"/>
      <c r="AF30" s="562"/>
      <c r="AG30" s="563"/>
      <c r="AH30" s="521">
        <v>97.7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4692287</v>
      </c>
      <c r="BO30" s="514"/>
      <c r="BP30" s="514"/>
      <c r="BQ30" s="514"/>
      <c r="BR30" s="514"/>
      <c r="BS30" s="514"/>
      <c r="BT30" s="514"/>
      <c r="BU30" s="515"/>
      <c r="BV30" s="513">
        <v>5019332</v>
      </c>
      <c r="BW30" s="514"/>
      <c r="BX30" s="514"/>
      <c r="BY30" s="514"/>
      <c r="BZ30" s="514"/>
      <c r="CA30" s="514"/>
      <c r="CB30" s="514"/>
      <c r="CC30" s="515"/>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15">
      <c r="A31" s="171"/>
      <c r="B31" s="193"/>
      <c r="DI31" s="194"/>
    </row>
    <row r="32" spans="1:113" ht="13.5" customHeight="1" x14ac:dyDescent="0.15">
      <c r="A32" s="171"/>
      <c r="B32" s="195"/>
      <c r="C32" s="557" t="s">
        <v>182</v>
      </c>
      <c r="D32" s="557"/>
      <c r="E32" s="557"/>
      <c r="F32" s="557"/>
      <c r="G32" s="557"/>
      <c r="H32" s="557"/>
      <c r="I32" s="557"/>
      <c r="J32" s="557"/>
      <c r="K32" s="557"/>
      <c r="L32" s="557"/>
      <c r="M32" s="557"/>
      <c r="N32" s="557"/>
      <c r="O32" s="557"/>
      <c r="P32" s="557"/>
      <c r="Q32" s="557"/>
      <c r="R32" s="557"/>
      <c r="S32" s="557"/>
      <c r="U32" s="398" t="s">
        <v>183</v>
      </c>
      <c r="V32" s="398"/>
      <c r="W32" s="398"/>
      <c r="X32" s="398"/>
      <c r="Y32" s="398"/>
      <c r="Z32" s="398"/>
      <c r="AA32" s="398"/>
      <c r="AB32" s="398"/>
      <c r="AC32" s="398"/>
      <c r="AD32" s="398"/>
      <c r="AE32" s="398"/>
      <c r="AF32" s="398"/>
      <c r="AG32" s="398"/>
      <c r="AH32" s="398"/>
      <c r="AI32" s="398"/>
      <c r="AJ32" s="398"/>
      <c r="AK32" s="398"/>
      <c r="AM32" s="398" t="s">
        <v>184</v>
      </c>
      <c r="AN32" s="398"/>
      <c r="AO32" s="398"/>
      <c r="AP32" s="398"/>
      <c r="AQ32" s="398"/>
      <c r="AR32" s="398"/>
      <c r="AS32" s="398"/>
      <c r="AT32" s="398"/>
      <c r="AU32" s="398"/>
      <c r="AV32" s="398"/>
      <c r="AW32" s="398"/>
      <c r="AX32" s="398"/>
      <c r="AY32" s="398"/>
      <c r="AZ32" s="398"/>
      <c r="BA32" s="398"/>
      <c r="BB32" s="398"/>
      <c r="BC32" s="398"/>
      <c r="BE32" s="398" t="s">
        <v>185</v>
      </c>
      <c r="BF32" s="398"/>
      <c r="BG32" s="398"/>
      <c r="BH32" s="398"/>
      <c r="BI32" s="398"/>
      <c r="BJ32" s="398"/>
      <c r="BK32" s="398"/>
      <c r="BL32" s="398"/>
      <c r="BM32" s="398"/>
      <c r="BN32" s="398"/>
      <c r="BO32" s="398"/>
      <c r="BP32" s="398"/>
      <c r="BQ32" s="398"/>
      <c r="BR32" s="398"/>
      <c r="BS32" s="398"/>
      <c r="BT32" s="398"/>
      <c r="BU32" s="398"/>
      <c r="BW32" s="398" t="s">
        <v>186</v>
      </c>
      <c r="BX32" s="398"/>
      <c r="BY32" s="398"/>
      <c r="BZ32" s="398"/>
      <c r="CA32" s="398"/>
      <c r="CB32" s="398"/>
      <c r="CC32" s="398"/>
      <c r="CD32" s="398"/>
      <c r="CE32" s="398"/>
      <c r="CF32" s="398"/>
      <c r="CG32" s="398"/>
      <c r="CH32" s="398"/>
      <c r="CI32" s="398"/>
      <c r="CJ32" s="398"/>
      <c r="CK32" s="398"/>
      <c r="CL32" s="398"/>
      <c r="CM32" s="398"/>
      <c r="CO32" s="398" t="s">
        <v>187</v>
      </c>
      <c r="CP32" s="398"/>
      <c r="CQ32" s="398"/>
      <c r="CR32" s="398"/>
      <c r="CS32" s="398"/>
      <c r="CT32" s="398"/>
      <c r="CU32" s="398"/>
      <c r="CV32" s="398"/>
      <c r="CW32" s="398"/>
      <c r="CX32" s="398"/>
      <c r="CY32" s="398"/>
      <c r="CZ32" s="398"/>
      <c r="DA32" s="398"/>
      <c r="DB32" s="398"/>
      <c r="DC32" s="398"/>
      <c r="DD32" s="398"/>
      <c r="DE32" s="398"/>
      <c r="DI32" s="194"/>
    </row>
    <row r="33" spans="1:113" ht="13.5" customHeight="1" x14ac:dyDescent="0.15">
      <c r="A33" s="171"/>
      <c r="B33" s="195"/>
      <c r="C33" s="418" t="s">
        <v>188</v>
      </c>
      <c r="D33" s="418"/>
      <c r="E33" s="383" t="s">
        <v>189</v>
      </c>
      <c r="F33" s="383"/>
      <c r="G33" s="383"/>
      <c r="H33" s="383"/>
      <c r="I33" s="383"/>
      <c r="J33" s="383"/>
      <c r="K33" s="383"/>
      <c r="L33" s="383"/>
      <c r="M33" s="383"/>
      <c r="N33" s="383"/>
      <c r="O33" s="383"/>
      <c r="P33" s="383"/>
      <c r="Q33" s="383"/>
      <c r="R33" s="383"/>
      <c r="S33" s="383"/>
      <c r="T33" s="196"/>
      <c r="U33" s="418" t="s">
        <v>188</v>
      </c>
      <c r="V33" s="418"/>
      <c r="W33" s="383" t="s">
        <v>189</v>
      </c>
      <c r="X33" s="383"/>
      <c r="Y33" s="383"/>
      <c r="Z33" s="383"/>
      <c r="AA33" s="383"/>
      <c r="AB33" s="383"/>
      <c r="AC33" s="383"/>
      <c r="AD33" s="383"/>
      <c r="AE33" s="383"/>
      <c r="AF33" s="383"/>
      <c r="AG33" s="383"/>
      <c r="AH33" s="383"/>
      <c r="AI33" s="383"/>
      <c r="AJ33" s="383"/>
      <c r="AK33" s="383"/>
      <c r="AL33" s="196"/>
      <c r="AM33" s="418" t="s">
        <v>188</v>
      </c>
      <c r="AN33" s="418"/>
      <c r="AO33" s="383" t="s">
        <v>189</v>
      </c>
      <c r="AP33" s="383"/>
      <c r="AQ33" s="383"/>
      <c r="AR33" s="383"/>
      <c r="AS33" s="383"/>
      <c r="AT33" s="383"/>
      <c r="AU33" s="383"/>
      <c r="AV33" s="383"/>
      <c r="AW33" s="383"/>
      <c r="AX33" s="383"/>
      <c r="AY33" s="383"/>
      <c r="AZ33" s="383"/>
      <c r="BA33" s="383"/>
      <c r="BB33" s="383"/>
      <c r="BC33" s="383"/>
      <c r="BD33" s="197"/>
      <c r="BE33" s="383" t="s">
        <v>190</v>
      </c>
      <c r="BF33" s="383"/>
      <c r="BG33" s="383" t="s">
        <v>191</v>
      </c>
      <c r="BH33" s="383"/>
      <c r="BI33" s="383"/>
      <c r="BJ33" s="383"/>
      <c r="BK33" s="383"/>
      <c r="BL33" s="383"/>
      <c r="BM33" s="383"/>
      <c r="BN33" s="383"/>
      <c r="BO33" s="383"/>
      <c r="BP33" s="383"/>
      <c r="BQ33" s="383"/>
      <c r="BR33" s="383"/>
      <c r="BS33" s="383"/>
      <c r="BT33" s="383"/>
      <c r="BU33" s="383"/>
      <c r="BV33" s="197"/>
      <c r="BW33" s="418" t="s">
        <v>190</v>
      </c>
      <c r="BX33" s="418"/>
      <c r="BY33" s="383" t="s">
        <v>192</v>
      </c>
      <c r="BZ33" s="383"/>
      <c r="CA33" s="383"/>
      <c r="CB33" s="383"/>
      <c r="CC33" s="383"/>
      <c r="CD33" s="383"/>
      <c r="CE33" s="383"/>
      <c r="CF33" s="383"/>
      <c r="CG33" s="383"/>
      <c r="CH33" s="383"/>
      <c r="CI33" s="383"/>
      <c r="CJ33" s="383"/>
      <c r="CK33" s="383"/>
      <c r="CL33" s="383"/>
      <c r="CM33" s="383"/>
      <c r="CN33" s="196"/>
      <c r="CO33" s="418" t="s">
        <v>188</v>
      </c>
      <c r="CP33" s="418"/>
      <c r="CQ33" s="383" t="s">
        <v>193</v>
      </c>
      <c r="CR33" s="383"/>
      <c r="CS33" s="383"/>
      <c r="CT33" s="383"/>
      <c r="CU33" s="383"/>
      <c r="CV33" s="383"/>
      <c r="CW33" s="383"/>
      <c r="CX33" s="383"/>
      <c r="CY33" s="383"/>
      <c r="CZ33" s="383"/>
      <c r="DA33" s="383"/>
      <c r="DB33" s="383"/>
      <c r="DC33" s="383"/>
      <c r="DD33" s="383"/>
      <c r="DE33" s="383"/>
      <c r="DF33" s="196"/>
      <c r="DG33" s="583" t="s">
        <v>194</v>
      </c>
      <c r="DH33" s="583"/>
      <c r="DI33" s="198"/>
    </row>
    <row r="34" spans="1:113" ht="32.25" customHeight="1" x14ac:dyDescent="0.15">
      <c r="A34" s="171"/>
      <c r="B34" s="195"/>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1"/>
      <c r="U34" s="584">
        <f>IF(W34="","",MAX(C34:D43)+1)</f>
        <v>8</v>
      </c>
      <c r="V34" s="584"/>
      <c r="W34" s="585" t="str">
        <f>IF('各会計、関係団体の財政状況及び健全化判断比率'!B28="","",'各会計、関係団体の財政状況及び健全化判断比率'!B28)</f>
        <v>大館市国民健康保険特別会計</v>
      </c>
      <c r="X34" s="585"/>
      <c r="Y34" s="585"/>
      <c r="Z34" s="585"/>
      <c r="AA34" s="585"/>
      <c r="AB34" s="585"/>
      <c r="AC34" s="585"/>
      <c r="AD34" s="585"/>
      <c r="AE34" s="585"/>
      <c r="AF34" s="585"/>
      <c r="AG34" s="585"/>
      <c r="AH34" s="585"/>
      <c r="AI34" s="585"/>
      <c r="AJ34" s="585"/>
      <c r="AK34" s="585"/>
      <c r="AL34" s="171"/>
      <c r="AM34" s="584">
        <f>IF(AO34="","",MAX(C34:D43,U34:V43)+1)</f>
        <v>12</v>
      </c>
      <c r="AN34" s="584"/>
      <c r="AO34" s="585" t="str">
        <f>IF('各会計、関係団体の財政状況及び健全化判断比率'!B32="","",'各会計、関係団体の財政状況及び健全化判断比率'!B32)</f>
        <v>大館市水道事業会計</v>
      </c>
      <c r="AP34" s="585"/>
      <c r="AQ34" s="585"/>
      <c r="AR34" s="585"/>
      <c r="AS34" s="585"/>
      <c r="AT34" s="585"/>
      <c r="AU34" s="585"/>
      <c r="AV34" s="585"/>
      <c r="AW34" s="585"/>
      <c r="AX34" s="585"/>
      <c r="AY34" s="585"/>
      <c r="AZ34" s="585"/>
      <c r="BA34" s="585"/>
      <c r="BB34" s="585"/>
      <c r="BC34" s="585"/>
      <c r="BD34" s="171"/>
      <c r="BE34" s="584">
        <f>IF(BG34="","",MAX(C34:D43,U34:V43,AM34:AN43)+1)</f>
        <v>16</v>
      </c>
      <c r="BF34" s="584"/>
      <c r="BG34" s="585" t="str">
        <f>IF('各会計、関係団体の財政状況及び健全化判断比率'!B36="","",'各会計、関係団体の財政状況及び健全化判断比率'!B36)</f>
        <v>大館市公設総合地方卸売市場特別会計</v>
      </c>
      <c r="BH34" s="585"/>
      <c r="BI34" s="585"/>
      <c r="BJ34" s="585"/>
      <c r="BK34" s="585"/>
      <c r="BL34" s="585"/>
      <c r="BM34" s="585"/>
      <c r="BN34" s="585"/>
      <c r="BO34" s="585"/>
      <c r="BP34" s="585"/>
      <c r="BQ34" s="585"/>
      <c r="BR34" s="585"/>
      <c r="BS34" s="585"/>
      <c r="BT34" s="585"/>
      <c r="BU34" s="585"/>
      <c r="BV34" s="171"/>
      <c r="BW34" s="584">
        <f>IF(BY34="","",MAX(C34:D43,U34:V43,AM34:AN43,BE34:BF43)+1)</f>
        <v>19</v>
      </c>
      <c r="BX34" s="584"/>
      <c r="BY34" s="585" t="str">
        <f>IF('各会計、関係団体の財政状況及び健全化判断比率'!B68="","",'各会計、関係団体の財政状況及び健全化判断比率'!B68)</f>
        <v>秋田県市町村総合事務組合（一般会計）</v>
      </c>
      <c r="BZ34" s="585"/>
      <c r="CA34" s="585"/>
      <c r="CB34" s="585"/>
      <c r="CC34" s="585"/>
      <c r="CD34" s="585"/>
      <c r="CE34" s="585"/>
      <c r="CF34" s="585"/>
      <c r="CG34" s="585"/>
      <c r="CH34" s="585"/>
      <c r="CI34" s="585"/>
      <c r="CJ34" s="585"/>
      <c r="CK34" s="585"/>
      <c r="CL34" s="585"/>
      <c r="CM34" s="585"/>
      <c r="CN34" s="171"/>
      <c r="CO34" s="584">
        <f>IF(CQ34="","",MAX(C34:D43,U34:V43,AM34:AN43,BE34:BF43,BW34:BX43)+1)</f>
        <v>24</v>
      </c>
      <c r="CP34" s="584"/>
      <c r="CQ34" s="585" t="str">
        <f>IF('各会計、関係団体の財政状況及び健全化判断比率'!BS7="","",'各会計、関係団体の財政状況及び健全化判断比率'!BS7)</f>
        <v>県北環境保全センター</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98"/>
    </row>
    <row r="35" spans="1:113" ht="32.25" customHeight="1" x14ac:dyDescent="0.15">
      <c r="A35" s="171"/>
      <c r="B35" s="195"/>
      <c r="C35" s="584">
        <f>IF(E35="","",C34+1)</f>
        <v>2</v>
      </c>
      <c r="D35" s="584"/>
      <c r="E35" s="585" t="str">
        <f>IF('各会計、関係団体の財政状況及び健全化判断比率'!B8="","",'各会計、関係団体の財政状況及び健全化判断比率'!B8)</f>
        <v>大館市小規模水道等事業特別会計</v>
      </c>
      <c r="F35" s="585"/>
      <c r="G35" s="585"/>
      <c r="H35" s="585"/>
      <c r="I35" s="585"/>
      <c r="J35" s="585"/>
      <c r="K35" s="585"/>
      <c r="L35" s="585"/>
      <c r="M35" s="585"/>
      <c r="N35" s="585"/>
      <c r="O35" s="585"/>
      <c r="P35" s="585"/>
      <c r="Q35" s="585"/>
      <c r="R35" s="585"/>
      <c r="S35" s="585"/>
      <c r="T35" s="171"/>
      <c r="U35" s="584">
        <f>IF(W35="","",U34+1)</f>
        <v>9</v>
      </c>
      <c r="V35" s="584"/>
      <c r="W35" s="585" t="str">
        <f>IF('各会計、関係団体の財政状況及び健全化判断比率'!B29="","",'各会計、関係団体の財政状況及び健全化判断比率'!B29)</f>
        <v>大館市後期高齢者医療特別会計</v>
      </c>
      <c r="X35" s="585"/>
      <c r="Y35" s="585"/>
      <c r="Z35" s="585"/>
      <c r="AA35" s="585"/>
      <c r="AB35" s="585"/>
      <c r="AC35" s="585"/>
      <c r="AD35" s="585"/>
      <c r="AE35" s="585"/>
      <c r="AF35" s="585"/>
      <c r="AG35" s="585"/>
      <c r="AH35" s="585"/>
      <c r="AI35" s="585"/>
      <c r="AJ35" s="585"/>
      <c r="AK35" s="585"/>
      <c r="AL35" s="171"/>
      <c r="AM35" s="584">
        <f t="shared" ref="AM35:AM43" si="0">IF(AO35="","",AM34+1)</f>
        <v>13</v>
      </c>
      <c r="AN35" s="584"/>
      <c r="AO35" s="585" t="str">
        <f>IF('各会計、関係団体の財政状況及び健全化判断比率'!B33="","",'各会計、関係団体の財政状況及び健全化判断比率'!B33)</f>
        <v>大館市工業用水道事業会計</v>
      </c>
      <c r="AP35" s="585"/>
      <c r="AQ35" s="585"/>
      <c r="AR35" s="585"/>
      <c r="AS35" s="585"/>
      <c r="AT35" s="585"/>
      <c r="AU35" s="585"/>
      <c r="AV35" s="585"/>
      <c r="AW35" s="585"/>
      <c r="AX35" s="585"/>
      <c r="AY35" s="585"/>
      <c r="AZ35" s="585"/>
      <c r="BA35" s="585"/>
      <c r="BB35" s="585"/>
      <c r="BC35" s="585"/>
      <c r="BD35" s="171"/>
      <c r="BE35" s="584">
        <f t="shared" ref="BE35:BE43" si="1">IF(BG35="","",BE34+1)</f>
        <v>17</v>
      </c>
      <c r="BF35" s="584"/>
      <c r="BG35" s="585" t="str">
        <f>IF('各会計、関係団体の財政状況及び健全化判断比率'!B37="","",'各会計、関係団体の財政状況及び健全化判断比率'!B37)</f>
        <v>大館市農業集落排水事業特別会計</v>
      </c>
      <c r="BH35" s="585"/>
      <c r="BI35" s="585"/>
      <c r="BJ35" s="585"/>
      <c r="BK35" s="585"/>
      <c r="BL35" s="585"/>
      <c r="BM35" s="585"/>
      <c r="BN35" s="585"/>
      <c r="BO35" s="585"/>
      <c r="BP35" s="585"/>
      <c r="BQ35" s="585"/>
      <c r="BR35" s="585"/>
      <c r="BS35" s="585"/>
      <c r="BT35" s="585"/>
      <c r="BU35" s="585"/>
      <c r="BV35" s="171"/>
      <c r="BW35" s="584">
        <f t="shared" ref="BW35:BW43" si="2">IF(BY35="","",BW34+1)</f>
        <v>20</v>
      </c>
      <c r="BX35" s="584"/>
      <c r="BY35" s="585" t="str">
        <f>IF('各会計、関係団体の財政状況及び健全化判断比率'!B69="","",'各会計、関係団体の財政状況及び健全化判断比率'!B69)</f>
        <v>秋田県市町村総合事務組合（交通災害共済事業等特別会計）</v>
      </c>
      <c r="BZ35" s="585"/>
      <c r="CA35" s="585"/>
      <c r="CB35" s="585"/>
      <c r="CC35" s="585"/>
      <c r="CD35" s="585"/>
      <c r="CE35" s="585"/>
      <c r="CF35" s="585"/>
      <c r="CG35" s="585"/>
      <c r="CH35" s="585"/>
      <c r="CI35" s="585"/>
      <c r="CJ35" s="585"/>
      <c r="CK35" s="585"/>
      <c r="CL35" s="585"/>
      <c r="CM35" s="585"/>
      <c r="CN35" s="171"/>
      <c r="CO35" s="584">
        <f t="shared" ref="CO35:CO43" si="3">IF(CQ35="","",CO34+1)</f>
        <v>25</v>
      </c>
      <c r="CP35" s="584"/>
      <c r="CQ35" s="585" t="str">
        <f>IF('各会計、関係団体の財政状況及び健全化判断比率'!BS8="","",'各会計、関係団体の財政状況及び健全化判断比率'!BS8)</f>
        <v>大館市文教振興事業団</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98"/>
    </row>
    <row r="36" spans="1:113" ht="32.25" customHeight="1" x14ac:dyDescent="0.15">
      <c r="A36" s="171"/>
      <c r="B36" s="195"/>
      <c r="C36" s="584">
        <f>IF(E36="","",C35+1)</f>
        <v>3</v>
      </c>
      <c r="D36" s="584"/>
      <c r="E36" s="585" t="str">
        <f>IF('各会計、関係団体の財政状況及び健全化判断比率'!B9="","",'各会計、関係団体の財政状況及び健全化判断比率'!B9)</f>
        <v>大館市休日夜間急患センター特別会計</v>
      </c>
      <c r="F36" s="585"/>
      <c r="G36" s="585"/>
      <c r="H36" s="585"/>
      <c r="I36" s="585"/>
      <c r="J36" s="585"/>
      <c r="K36" s="585"/>
      <c r="L36" s="585"/>
      <c r="M36" s="585"/>
      <c r="N36" s="585"/>
      <c r="O36" s="585"/>
      <c r="P36" s="585"/>
      <c r="Q36" s="585"/>
      <c r="R36" s="585"/>
      <c r="S36" s="585"/>
      <c r="T36" s="171"/>
      <c r="U36" s="584">
        <f t="shared" ref="U36:U43" si="4">IF(W36="","",U35+1)</f>
        <v>10</v>
      </c>
      <c r="V36" s="584"/>
      <c r="W36" s="585" t="str">
        <f>IF('各会計、関係団体の財政状況及び健全化判断比率'!B30="","",'各会計、関係団体の財政状況及び健全化判断比率'!B30)</f>
        <v>大館市介護保険特別会計</v>
      </c>
      <c r="X36" s="585"/>
      <c r="Y36" s="585"/>
      <c r="Z36" s="585"/>
      <c r="AA36" s="585"/>
      <c r="AB36" s="585"/>
      <c r="AC36" s="585"/>
      <c r="AD36" s="585"/>
      <c r="AE36" s="585"/>
      <c r="AF36" s="585"/>
      <c r="AG36" s="585"/>
      <c r="AH36" s="585"/>
      <c r="AI36" s="585"/>
      <c r="AJ36" s="585"/>
      <c r="AK36" s="585"/>
      <c r="AL36" s="171"/>
      <c r="AM36" s="584">
        <f t="shared" si="0"/>
        <v>14</v>
      </c>
      <c r="AN36" s="584"/>
      <c r="AO36" s="585" t="str">
        <f>IF('各会計、関係団体の財政状況及び健全化判断比率'!B34="","",'各会計、関係団体の財政状況及び健全化判断比率'!B34)</f>
        <v>大館市下水道事業会計</v>
      </c>
      <c r="AP36" s="585"/>
      <c r="AQ36" s="585"/>
      <c r="AR36" s="585"/>
      <c r="AS36" s="585"/>
      <c r="AT36" s="585"/>
      <c r="AU36" s="585"/>
      <c r="AV36" s="585"/>
      <c r="AW36" s="585"/>
      <c r="AX36" s="585"/>
      <c r="AY36" s="585"/>
      <c r="AZ36" s="585"/>
      <c r="BA36" s="585"/>
      <c r="BB36" s="585"/>
      <c r="BC36" s="585"/>
      <c r="BD36" s="171"/>
      <c r="BE36" s="584">
        <f t="shared" si="1"/>
        <v>18</v>
      </c>
      <c r="BF36" s="584"/>
      <c r="BG36" s="585" t="str">
        <f>IF('各会計、関係団体の財政状況及び健全化判断比率'!B38="","",'各会計、関係団体の財政状況及び健全化判断比率'!B38)</f>
        <v>大館市戸別浄化槽整備事業特別会計</v>
      </c>
      <c r="BH36" s="585"/>
      <c r="BI36" s="585"/>
      <c r="BJ36" s="585"/>
      <c r="BK36" s="585"/>
      <c r="BL36" s="585"/>
      <c r="BM36" s="585"/>
      <c r="BN36" s="585"/>
      <c r="BO36" s="585"/>
      <c r="BP36" s="585"/>
      <c r="BQ36" s="585"/>
      <c r="BR36" s="585"/>
      <c r="BS36" s="585"/>
      <c r="BT36" s="585"/>
      <c r="BU36" s="585"/>
      <c r="BV36" s="171"/>
      <c r="BW36" s="584">
        <f t="shared" si="2"/>
        <v>21</v>
      </c>
      <c r="BX36" s="584"/>
      <c r="BY36" s="585" t="str">
        <f>IF('各会計、関係団体の財政状況及び健全化判断比率'!B70="","",'各会計、関係団体の財政状況及び健全化判断比率'!B70)</f>
        <v>秋田県市町村会館管理組合（一般会計）</v>
      </c>
      <c r="BZ36" s="585"/>
      <c r="CA36" s="585"/>
      <c r="CB36" s="585"/>
      <c r="CC36" s="585"/>
      <c r="CD36" s="585"/>
      <c r="CE36" s="585"/>
      <c r="CF36" s="585"/>
      <c r="CG36" s="585"/>
      <c r="CH36" s="585"/>
      <c r="CI36" s="585"/>
      <c r="CJ36" s="585"/>
      <c r="CK36" s="585"/>
      <c r="CL36" s="585"/>
      <c r="CM36" s="585"/>
      <c r="CN36" s="171"/>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98"/>
    </row>
    <row r="37" spans="1:113" ht="32.25" customHeight="1" x14ac:dyDescent="0.15">
      <c r="A37" s="171"/>
      <c r="B37" s="195"/>
      <c r="C37" s="584">
        <f>IF(E37="","",C36+1)</f>
        <v>4</v>
      </c>
      <c r="D37" s="584"/>
      <c r="E37" s="585" t="str">
        <f>IF('各会計、関係団体の財政状況及び健全化判断比率'!B10="","",'各会計、関係団体の財政状況及び健全化判断比率'!B10)</f>
        <v>大館市温泉開発特別会計</v>
      </c>
      <c r="F37" s="585"/>
      <c r="G37" s="585"/>
      <c r="H37" s="585"/>
      <c r="I37" s="585"/>
      <c r="J37" s="585"/>
      <c r="K37" s="585"/>
      <c r="L37" s="585"/>
      <c r="M37" s="585"/>
      <c r="N37" s="585"/>
      <c r="O37" s="585"/>
      <c r="P37" s="585"/>
      <c r="Q37" s="585"/>
      <c r="R37" s="585"/>
      <c r="S37" s="585"/>
      <c r="T37" s="171"/>
      <c r="U37" s="584">
        <f t="shared" si="4"/>
        <v>11</v>
      </c>
      <c r="V37" s="584"/>
      <c r="W37" s="585" t="str">
        <f>IF('各会計、関係団体の財政状況及び健全化判断比率'!B31="","",'各会計、関係団体の財政状況及び健全化判断比率'!B31)</f>
        <v>大館市介護サービス事業特別会計</v>
      </c>
      <c r="X37" s="585"/>
      <c r="Y37" s="585"/>
      <c r="Z37" s="585"/>
      <c r="AA37" s="585"/>
      <c r="AB37" s="585"/>
      <c r="AC37" s="585"/>
      <c r="AD37" s="585"/>
      <c r="AE37" s="585"/>
      <c r="AF37" s="585"/>
      <c r="AG37" s="585"/>
      <c r="AH37" s="585"/>
      <c r="AI37" s="585"/>
      <c r="AJ37" s="585"/>
      <c r="AK37" s="585"/>
      <c r="AL37" s="171"/>
      <c r="AM37" s="584">
        <f t="shared" si="0"/>
        <v>15</v>
      </c>
      <c r="AN37" s="584"/>
      <c r="AO37" s="585" t="str">
        <f>IF('各会計、関係団体の財政状況及び健全化判断比率'!B35="","",'各会計、関係団体の財政状況及び健全化判断比率'!B35)</f>
        <v>大館市病院事業会計</v>
      </c>
      <c r="AP37" s="585"/>
      <c r="AQ37" s="585"/>
      <c r="AR37" s="585"/>
      <c r="AS37" s="585"/>
      <c r="AT37" s="585"/>
      <c r="AU37" s="585"/>
      <c r="AV37" s="585"/>
      <c r="AW37" s="585"/>
      <c r="AX37" s="585"/>
      <c r="AY37" s="585"/>
      <c r="AZ37" s="585"/>
      <c r="BA37" s="585"/>
      <c r="BB37" s="585"/>
      <c r="BC37" s="585"/>
      <c r="BD37" s="171"/>
      <c r="BE37" s="584" t="str">
        <f t="shared" si="1"/>
        <v/>
      </c>
      <c r="BF37" s="584"/>
      <c r="BG37" s="585"/>
      <c r="BH37" s="585"/>
      <c r="BI37" s="585"/>
      <c r="BJ37" s="585"/>
      <c r="BK37" s="585"/>
      <c r="BL37" s="585"/>
      <c r="BM37" s="585"/>
      <c r="BN37" s="585"/>
      <c r="BO37" s="585"/>
      <c r="BP37" s="585"/>
      <c r="BQ37" s="585"/>
      <c r="BR37" s="585"/>
      <c r="BS37" s="585"/>
      <c r="BT37" s="585"/>
      <c r="BU37" s="585"/>
      <c r="BV37" s="171"/>
      <c r="BW37" s="584">
        <f t="shared" si="2"/>
        <v>22</v>
      </c>
      <c r="BX37" s="584"/>
      <c r="BY37" s="585" t="str">
        <f>IF('各会計、関係団体の財政状況及び健全化判断比率'!B71="","",'各会計、関係団体の財政状況及び健全化判断比率'!B71)</f>
        <v>秋田県後期高齢者医療広域連合（一般会計）</v>
      </c>
      <c r="BZ37" s="585"/>
      <c r="CA37" s="585"/>
      <c r="CB37" s="585"/>
      <c r="CC37" s="585"/>
      <c r="CD37" s="585"/>
      <c r="CE37" s="585"/>
      <c r="CF37" s="585"/>
      <c r="CG37" s="585"/>
      <c r="CH37" s="585"/>
      <c r="CI37" s="585"/>
      <c r="CJ37" s="585"/>
      <c r="CK37" s="585"/>
      <c r="CL37" s="585"/>
      <c r="CM37" s="585"/>
      <c r="CN37" s="171"/>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98"/>
    </row>
    <row r="38" spans="1:113" ht="32.25" customHeight="1" x14ac:dyDescent="0.15">
      <c r="A38" s="171"/>
      <c r="B38" s="195"/>
      <c r="C38" s="584">
        <f t="shared" ref="C38:C43" si="5">IF(E38="","",C37+1)</f>
        <v>5</v>
      </c>
      <c r="D38" s="584"/>
      <c r="E38" s="585" t="str">
        <f>IF('各会計、関係団体の財政状況及び健全化判断比率'!B11="","",'各会計、関係団体の財政状況及び健全化判断比率'!B11)</f>
        <v>大館市奨学資金特別会計</v>
      </c>
      <c r="F38" s="585"/>
      <c r="G38" s="585"/>
      <c r="H38" s="585"/>
      <c r="I38" s="585"/>
      <c r="J38" s="585"/>
      <c r="K38" s="585"/>
      <c r="L38" s="585"/>
      <c r="M38" s="585"/>
      <c r="N38" s="585"/>
      <c r="O38" s="585"/>
      <c r="P38" s="585"/>
      <c r="Q38" s="585"/>
      <c r="R38" s="585"/>
      <c r="S38" s="585"/>
      <c r="T38" s="171"/>
      <c r="U38" s="584" t="str">
        <f t="shared" si="4"/>
        <v/>
      </c>
      <c r="V38" s="584"/>
      <c r="W38" s="585"/>
      <c r="X38" s="585"/>
      <c r="Y38" s="585"/>
      <c r="Z38" s="585"/>
      <c r="AA38" s="585"/>
      <c r="AB38" s="585"/>
      <c r="AC38" s="585"/>
      <c r="AD38" s="585"/>
      <c r="AE38" s="585"/>
      <c r="AF38" s="585"/>
      <c r="AG38" s="585"/>
      <c r="AH38" s="585"/>
      <c r="AI38" s="585"/>
      <c r="AJ38" s="585"/>
      <c r="AK38" s="585"/>
      <c r="AL38" s="171"/>
      <c r="AM38" s="584" t="str">
        <f t="shared" si="0"/>
        <v/>
      </c>
      <c r="AN38" s="584"/>
      <c r="AO38" s="585"/>
      <c r="AP38" s="585"/>
      <c r="AQ38" s="585"/>
      <c r="AR38" s="585"/>
      <c r="AS38" s="585"/>
      <c r="AT38" s="585"/>
      <c r="AU38" s="585"/>
      <c r="AV38" s="585"/>
      <c r="AW38" s="585"/>
      <c r="AX38" s="585"/>
      <c r="AY38" s="585"/>
      <c r="AZ38" s="585"/>
      <c r="BA38" s="585"/>
      <c r="BB38" s="585"/>
      <c r="BC38" s="585"/>
      <c r="BD38" s="171"/>
      <c r="BE38" s="584" t="str">
        <f t="shared" si="1"/>
        <v/>
      </c>
      <c r="BF38" s="584"/>
      <c r="BG38" s="585"/>
      <c r="BH38" s="585"/>
      <c r="BI38" s="585"/>
      <c r="BJ38" s="585"/>
      <c r="BK38" s="585"/>
      <c r="BL38" s="585"/>
      <c r="BM38" s="585"/>
      <c r="BN38" s="585"/>
      <c r="BO38" s="585"/>
      <c r="BP38" s="585"/>
      <c r="BQ38" s="585"/>
      <c r="BR38" s="585"/>
      <c r="BS38" s="585"/>
      <c r="BT38" s="585"/>
      <c r="BU38" s="585"/>
      <c r="BV38" s="171"/>
      <c r="BW38" s="584">
        <f t="shared" si="2"/>
        <v>23</v>
      </c>
      <c r="BX38" s="584"/>
      <c r="BY38" s="585" t="str">
        <f>IF('各会計、関係団体の財政状況及び健全化判断比率'!B72="","",'各会計、関係団体の財政状況及び健全化判断比率'!B72)</f>
        <v>秋田県後期高齢者医療広域連合（後期高齢者医療特別会計）</v>
      </c>
      <c r="BZ38" s="585"/>
      <c r="CA38" s="585"/>
      <c r="CB38" s="585"/>
      <c r="CC38" s="585"/>
      <c r="CD38" s="585"/>
      <c r="CE38" s="585"/>
      <c r="CF38" s="585"/>
      <c r="CG38" s="585"/>
      <c r="CH38" s="585"/>
      <c r="CI38" s="585"/>
      <c r="CJ38" s="585"/>
      <c r="CK38" s="585"/>
      <c r="CL38" s="585"/>
      <c r="CM38" s="585"/>
      <c r="CN38" s="171"/>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98"/>
    </row>
    <row r="39" spans="1:113" ht="32.25" customHeight="1" x14ac:dyDescent="0.15">
      <c r="A39" s="171"/>
      <c r="B39" s="195"/>
      <c r="C39" s="584">
        <f t="shared" si="5"/>
        <v>6</v>
      </c>
      <c r="D39" s="584"/>
      <c r="E39" s="585" t="str">
        <f>IF('各会計、関係団体の財政状況及び健全化判断比率'!B12="","",'各会計、関係団体の財政状況及び健全化判断比率'!B12)</f>
        <v>大館市都市計画事業特別会計</v>
      </c>
      <c r="F39" s="585"/>
      <c r="G39" s="585"/>
      <c r="H39" s="585"/>
      <c r="I39" s="585"/>
      <c r="J39" s="585"/>
      <c r="K39" s="585"/>
      <c r="L39" s="585"/>
      <c r="M39" s="585"/>
      <c r="N39" s="585"/>
      <c r="O39" s="585"/>
      <c r="P39" s="585"/>
      <c r="Q39" s="585"/>
      <c r="R39" s="585"/>
      <c r="S39" s="585"/>
      <c r="T39" s="171"/>
      <c r="U39" s="584" t="str">
        <f t="shared" si="4"/>
        <v/>
      </c>
      <c r="V39" s="584"/>
      <c r="W39" s="585"/>
      <c r="X39" s="585"/>
      <c r="Y39" s="585"/>
      <c r="Z39" s="585"/>
      <c r="AA39" s="585"/>
      <c r="AB39" s="585"/>
      <c r="AC39" s="585"/>
      <c r="AD39" s="585"/>
      <c r="AE39" s="585"/>
      <c r="AF39" s="585"/>
      <c r="AG39" s="585"/>
      <c r="AH39" s="585"/>
      <c r="AI39" s="585"/>
      <c r="AJ39" s="585"/>
      <c r="AK39" s="585"/>
      <c r="AL39" s="171"/>
      <c r="AM39" s="584" t="str">
        <f t="shared" si="0"/>
        <v/>
      </c>
      <c r="AN39" s="584"/>
      <c r="AO39" s="585"/>
      <c r="AP39" s="585"/>
      <c r="AQ39" s="585"/>
      <c r="AR39" s="585"/>
      <c r="AS39" s="585"/>
      <c r="AT39" s="585"/>
      <c r="AU39" s="585"/>
      <c r="AV39" s="585"/>
      <c r="AW39" s="585"/>
      <c r="AX39" s="585"/>
      <c r="AY39" s="585"/>
      <c r="AZ39" s="585"/>
      <c r="BA39" s="585"/>
      <c r="BB39" s="585"/>
      <c r="BC39" s="585"/>
      <c r="BD39" s="171"/>
      <c r="BE39" s="584" t="str">
        <f t="shared" si="1"/>
        <v/>
      </c>
      <c r="BF39" s="584"/>
      <c r="BG39" s="585"/>
      <c r="BH39" s="585"/>
      <c r="BI39" s="585"/>
      <c r="BJ39" s="585"/>
      <c r="BK39" s="585"/>
      <c r="BL39" s="585"/>
      <c r="BM39" s="585"/>
      <c r="BN39" s="585"/>
      <c r="BO39" s="585"/>
      <c r="BP39" s="585"/>
      <c r="BQ39" s="585"/>
      <c r="BR39" s="585"/>
      <c r="BS39" s="585"/>
      <c r="BT39" s="585"/>
      <c r="BU39" s="585"/>
      <c r="BV39" s="171"/>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1"/>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98"/>
    </row>
    <row r="40" spans="1:113" ht="32.25" customHeight="1" x14ac:dyDescent="0.15">
      <c r="A40" s="171"/>
      <c r="B40" s="195"/>
      <c r="C40" s="584">
        <f t="shared" si="5"/>
        <v>7</v>
      </c>
      <c r="D40" s="584"/>
      <c r="E40" s="585" t="str">
        <f>IF('各会計、関係団体の財政状況及び健全化判断比率'!B13="","",'各会計、関係団体の財政状況及び健全化判断比率'!B13)</f>
        <v>大館市土地取得特別会計</v>
      </c>
      <c r="F40" s="585"/>
      <c r="G40" s="585"/>
      <c r="H40" s="585"/>
      <c r="I40" s="585"/>
      <c r="J40" s="585"/>
      <c r="K40" s="585"/>
      <c r="L40" s="585"/>
      <c r="M40" s="585"/>
      <c r="N40" s="585"/>
      <c r="O40" s="585"/>
      <c r="P40" s="585"/>
      <c r="Q40" s="585"/>
      <c r="R40" s="585"/>
      <c r="S40" s="585"/>
      <c r="T40" s="171"/>
      <c r="U40" s="584" t="str">
        <f t="shared" si="4"/>
        <v/>
      </c>
      <c r="V40" s="584"/>
      <c r="W40" s="585"/>
      <c r="X40" s="585"/>
      <c r="Y40" s="585"/>
      <c r="Z40" s="585"/>
      <c r="AA40" s="585"/>
      <c r="AB40" s="585"/>
      <c r="AC40" s="585"/>
      <c r="AD40" s="585"/>
      <c r="AE40" s="585"/>
      <c r="AF40" s="585"/>
      <c r="AG40" s="585"/>
      <c r="AH40" s="585"/>
      <c r="AI40" s="585"/>
      <c r="AJ40" s="585"/>
      <c r="AK40" s="585"/>
      <c r="AL40" s="171"/>
      <c r="AM40" s="584" t="str">
        <f t="shared" si="0"/>
        <v/>
      </c>
      <c r="AN40" s="584"/>
      <c r="AO40" s="585"/>
      <c r="AP40" s="585"/>
      <c r="AQ40" s="585"/>
      <c r="AR40" s="585"/>
      <c r="AS40" s="585"/>
      <c r="AT40" s="585"/>
      <c r="AU40" s="585"/>
      <c r="AV40" s="585"/>
      <c r="AW40" s="585"/>
      <c r="AX40" s="585"/>
      <c r="AY40" s="585"/>
      <c r="AZ40" s="585"/>
      <c r="BA40" s="585"/>
      <c r="BB40" s="585"/>
      <c r="BC40" s="585"/>
      <c r="BD40" s="171"/>
      <c r="BE40" s="584" t="str">
        <f t="shared" si="1"/>
        <v/>
      </c>
      <c r="BF40" s="584"/>
      <c r="BG40" s="585"/>
      <c r="BH40" s="585"/>
      <c r="BI40" s="585"/>
      <c r="BJ40" s="585"/>
      <c r="BK40" s="585"/>
      <c r="BL40" s="585"/>
      <c r="BM40" s="585"/>
      <c r="BN40" s="585"/>
      <c r="BO40" s="585"/>
      <c r="BP40" s="585"/>
      <c r="BQ40" s="585"/>
      <c r="BR40" s="585"/>
      <c r="BS40" s="585"/>
      <c r="BT40" s="585"/>
      <c r="BU40" s="585"/>
      <c r="BV40" s="171"/>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1"/>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98"/>
    </row>
    <row r="41" spans="1:113" ht="32.25" customHeight="1" x14ac:dyDescent="0.15">
      <c r="A41" s="171"/>
      <c r="B41" s="195"/>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1"/>
      <c r="U41" s="584" t="str">
        <f t="shared" si="4"/>
        <v/>
      </c>
      <c r="V41" s="584"/>
      <c r="W41" s="585"/>
      <c r="X41" s="585"/>
      <c r="Y41" s="585"/>
      <c r="Z41" s="585"/>
      <c r="AA41" s="585"/>
      <c r="AB41" s="585"/>
      <c r="AC41" s="585"/>
      <c r="AD41" s="585"/>
      <c r="AE41" s="585"/>
      <c r="AF41" s="585"/>
      <c r="AG41" s="585"/>
      <c r="AH41" s="585"/>
      <c r="AI41" s="585"/>
      <c r="AJ41" s="585"/>
      <c r="AK41" s="585"/>
      <c r="AL41" s="171"/>
      <c r="AM41" s="584" t="str">
        <f t="shared" si="0"/>
        <v/>
      </c>
      <c r="AN41" s="584"/>
      <c r="AO41" s="585"/>
      <c r="AP41" s="585"/>
      <c r="AQ41" s="585"/>
      <c r="AR41" s="585"/>
      <c r="AS41" s="585"/>
      <c r="AT41" s="585"/>
      <c r="AU41" s="585"/>
      <c r="AV41" s="585"/>
      <c r="AW41" s="585"/>
      <c r="AX41" s="585"/>
      <c r="AY41" s="585"/>
      <c r="AZ41" s="585"/>
      <c r="BA41" s="585"/>
      <c r="BB41" s="585"/>
      <c r="BC41" s="585"/>
      <c r="BD41" s="171"/>
      <c r="BE41" s="584" t="str">
        <f t="shared" si="1"/>
        <v/>
      </c>
      <c r="BF41" s="584"/>
      <c r="BG41" s="585"/>
      <c r="BH41" s="585"/>
      <c r="BI41" s="585"/>
      <c r="BJ41" s="585"/>
      <c r="BK41" s="585"/>
      <c r="BL41" s="585"/>
      <c r="BM41" s="585"/>
      <c r="BN41" s="585"/>
      <c r="BO41" s="585"/>
      <c r="BP41" s="585"/>
      <c r="BQ41" s="585"/>
      <c r="BR41" s="585"/>
      <c r="BS41" s="585"/>
      <c r="BT41" s="585"/>
      <c r="BU41" s="585"/>
      <c r="BV41" s="171"/>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1"/>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98"/>
    </row>
    <row r="42" spans="1:113" ht="32.25" customHeight="1" x14ac:dyDescent="0.15">
      <c r="B42" s="195"/>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1"/>
      <c r="U42" s="584" t="str">
        <f t="shared" si="4"/>
        <v/>
      </c>
      <c r="V42" s="584"/>
      <c r="W42" s="585"/>
      <c r="X42" s="585"/>
      <c r="Y42" s="585"/>
      <c r="Z42" s="585"/>
      <c r="AA42" s="585"/>
      <c r="AB42" s="585"/>
      <c r="AC42" s="585"/>
      <c r="AD42" s="585"/>
      <c r="AE42" s="585"/>
      <c r="AF42" s="585"/>
      <c r="AG42" s="585"/>
      <c r="AH42" s="585"/>
      <c r="AI42" s="585"/>
      <c r="AJ42" s="585"/>
      <c r="AK42" s="585"/>
      <c r="AL42" s="171"/>
      <c r="AM42" s="584" t="str">
        <f t="shared" si="0"/>
        <v/>
      </c>
      <c r="AN42" s="584"/>
      <c r="AO42" s="585"/>
      <c r="AP42" s="585"/>
      <c r="AQ42" s="585"/>
      <c r="AR42" s="585"/>
      <c r="AS42" s="585"/>
      <c r="AT42" s="585"/>
      <c r="AU42" s="585"/>
      <c r="AV42" s="585"/>
      <c r="AW42" s="585"/>
      <c r="AX42" s="585"/>
      <c r="AY42" s="585"/>
      <c r="AZ42" s="585"/>
      <c r="BA42" s="585"/>
      <c r="BB42" s="585"/>
      <c r="BC42" s="585"/>
      <c r="BD42" s="171"/>
      <c r="BE42" s="584" t="str">
        <f t="shared" si="1"/>
        <v/>
      </c>
      <c r="BF42" s="584"/>
      <c r="BG42" s="585"/>
      <c r="BH42" s="585"/>
      <c r="BI42" s="585"/>
      <c r="BJ42" s="585"/>
      <c r="BK42" s="585"/>
      <c r="BL42" s="585"/>
      <c r="BM42" s="585"/>
      <c r="BN42" s="585"/>
      <c r="BO42" s="585"/>
      <c r="BP42" s="585"/>
      <c r="BQ42" s="585"/>
      <c r="BR42" s="585"/>
      <c r="BS42" s="585"/>
      <c r="BT42" s="585"/>
      <c r="BU42" s="585"/>
      <c r="BV42" s="171"/>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1"/>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98"/>
    </row>
    <row r="43" spans="1:113" ht="32.25" customHeight="1" x14ac:dyDescent="0.15">
      <c r="B43" s="195"/>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1"/>
      <c r="U43" s="584" t="str">
        <f t="shared" si="4"/>
        <v/>
      </c>
      <c r="V43" s="584"/>
      <c r="W43" s="585"/>
      <c r="X43" s="585"/>
      <c r="Y43" s="585"/>
      <c r="Z43" s="585"/>
      <c r="AA43" s="585"/>
      <c r="AB43" s="585"/>
      <c r="AC43" s="585"/>
      <c r="AD43" s="585"/>
      <c r="AE43" s="585"/>
      <c r="AF43" s="585"/>
      <c r="AG43" s="585"/>
      <c r="AH43" s="585"/>
      <c r="AI43" s="585"/>
      <c r="AJ43" s="585"/>
      <c r="AK43" s="585"/>
      <c r="AL43" s="171"/>
      <c r="AM43" s="584" t="str">
        <f t="shared" si="0"/>
        <v/>
      </c>
      <c r="AN43" s="584"/>
      <c r="AO43" s="585"/>
      <c r="AP43" s="585"/>
      <c r="AQ43" s="585"/>
      <c r="AR43" s="585"/>
      <c r="AS43" s="585"/>
      <c r="AT43" s="585"/>
      <c r="AU43" s="585"/>
      <c r="AV43" s="585"/>
      <c r="AW43" s="585"/>
      <c r="AX43" s="585"/>
      <c r="AY43" s="585"/>
      <c r="AZ43" s="585"/>
      <c r="BA43" s="585"/>
      <c r="BB43" s="585"/>
      <c r="BC43" s="585"/>
      <c r="BD43" s="171"/>
      <c r="BE43" s="584" t="str">
        <f t="shared" si="1"/>
        <v/>
      </c>
      <c r="BF43" s="584"/>
      <c r="BG43" s="585"/>
      <c r="BH43" s="585"/>
      <c r="BI43" s="585"/>
      <c r="BJ43" s="585"/>
      <c r="BK43" s="585"/>
      <c r="BL43" s="585"/>
      <c r="BM43" s="585"/>
      <c r="BN43" s="585"/>
      <c r="BO43" s="585"/>
      <c r="BP43" s="585"/>
      <c r="BQ43" s="585"/>
      <c r="BR43" s="585"/>
      <c r="BS43" s="585"/>
      <c r="BT43" s="585"/>
      <c r="BU43" s="585"/>
      <c r="BV43" s="171"/>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1"/>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98"/>
    </row>
    <row r="44" spans="1:113" ht="13.5" customHeight="1" thickBot="1" x14ac:dyDescent="0.2">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15"/>
    <row r="46" spans="1:113" x14ac:dyDescent="0.15">
      <c r="B46" s="170" t="s">
        <v>195</v>
      </c>
      <c r="E46" s="587" t="s">
        <v>196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200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GPnoApp6uWzZ7Bi5TQq/oyCwbrnxdSW1A9X+gadVX++WN1OCYwk1qMJRUgkcJeadPdYClptZuwb/s4q+oMhWFQ==" saltValue="SsIG0DXcv1eoDDLi3ks3+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4" customWidth="1"/>
    <col min="2" max="2" width="2.375" style="204" customWidth="1"/>
    <col min="3" max="16" width="2.625" style="204" customWidth="1"/>
    <col min="17" max="17" width="2.375" style="204" customWidth="1"/>
    <col min="18" max="95" width="1.625" style="204" customWidth="1"/>
    <col min="96" max="133" width="1.625" style="216" customWidth="1"/>
    <col min="134" max="143" width="1.625" style="204" customWidth="1"/>
    <col min="144" max="16384" width="0" style="204"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589" t="s">
        <v>204</v>
      </c>
      <c r="DI1" s="590"/>
      <c r="DJ1" s="590"/>
      <c r="DK1" s="590"/>
      <c r="DL1" s="590"/>
      <c r="DM1" s="590"/>
      <c r="DN1" s="591"/>
      <c r="DO1" s="204"/>
      <c r="DP1" s="589" t="s">
        <v>205</v>
      </c>
      <c r="DQ1" s="590"/>
      <c r="DR1" s="590"/>
      <c r="DS1" s="590"/>
      <c r="DT1" s="590"/>
      <c r="DU1" s="590"/>
      <c r="DV1" s="590"/>
      <c r="DW1" s="590"/>
      <c r="DX1" s="590"/>
      <c r="DY1" s="590"/>
      <c r="DZ1" s="590"/>
      <c r="EA1" s="590"/>
      <c r="EB1" s="590"/>
      <c r="EC1" s="591"/>
      <c r="ED1" s="203"/>
      <c r="EE1" s="203"/>
      <c r="EF1" s="203"/>
      <c r="EG1" s="203"/>
      <c r="EH1" s="203"/>
      <c r="EI1" s="203"/>
      <c r="EJ1" s="203"/>
      <c r="EK1" s="203"/>
      <c r="EL1" s="203"/>
      <c r="EM1" s="203"/>
    </row>
    <row r="2" spans="2:143" ht="22.5" customHeight="1" x14ac:dyDescent="0.15">
      <c r="B2" s="205" t="s">
        <v>206</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592" t="s">
        <v>207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210</v>
      </c>
      <c r="S4" s="593"/>
      <c r="T4" s="593"/>
      <c r="U4" s="593"/>
      <c r="V4" s="593"/>
      <c r="W4" s="593"/>
      <c r="X4" s="593"/>
      <c r="Y4" s="594"/>
      <c r="Z4" s="592" t="s">
        <v>211</v>
      </c>
      <c r="AA4" s="593"/>
      <c r="AB4" s="593"/>
      <c r="AC4" s="594"/>
      <c r="AD4" s="592" t="s">
        <v>212</v>
      </c>
      <c r="AE4" s="593"/>
      <c r="AF4" s="593"/>
      <c r="AG4" s="593"/>
      <c r="AH4" s="593"/>
      <c r="AI4" s="593"/>
      <c r="AJ4" s="593"/>
      <c r="AK4" s="594"/>
      <c r="AL4" s="592" t="s">
        <v>211</v>
      </c>
      <c r="AM4" s="593"/>
      <c r="AN4" s="593"/>
      <c r="AO4" s="594"/>
      <c r="AP4" s="595" t="s">
        <v>213</v>
      </c>
      <c r="AQ4" s="595"/>
      <c r="AR4" s="595"/>
      <c r="AS4" s="595"/>
      <c r="AT4" s="595"/>
      <c r="AU4" s="595"/>
      <c r="AV4" s="595"/>
      <c r="AW4" s="595"/>
      <c r="AX4" s="595"/>
      <c r="AY4" s="595"/>
      <c r="AZ4" s="595"/>
      <c r="BA4" s="595"/>
      <c r="BB4" s="595"/>
      <c r="BC4" s="595"/>
      <c r="BD4" s="595"/>
      <c r="BE4" s="595"/>
      <c r="BF4" s="595"/>
      <c r="BG4" s="595" t="s">
        <v>214</v>
      </c>
      <c r="BH4" s="595"/>
      <c r="BI4" s="595"/>
      <c r="BJ4" s="595"/>
      <c r="BK4" s="595"/>
      <c r="BL4" s="595"/>
      <c r="BM4" s="595"/>
      <c r="BN4" s="595"/>
      <c r="BO4" s="595" t="s">
        <v>211</v>
      </c>
      <c r="BP4" s="595"/>
      <c r="BQ4" s="595"/>
      <c r="BR4" s="595"/>
      <c r="BS4" s="595" t="s">
        <v>215</v>
      </c>
      <c r="BT4" s="595"/>
      <c r="BU4" s="595"/>
      <c r="BV4" s="595"/>
      <c r="BW4" s="595"/>
      <c r="BX4" s="595"/>
      <c r="BY4" s="595"/>
      <c r="BZ4" s="595"/>
      <c r="CA4" s="595"/>
      <c r="CB4" s="595"/>
      <c r="CD4" s="592" t="s">
        <v>216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217</v>
      </c>
      <c r="C5" s="597"/>
      <c r="D5" s="597"/>
      <c r="E5" s="597"/>
      <c r="F5" s="597"/>
      <c r="G5" s="597"/>
      <c r="H5" s="597"/>
      <c r="I5" s="597"/>
      <c r="J5" s="597"/>
      <c r="K5" s="597"/>
      <c r="L5" s="597"/>
      <c r="M5" s="597"/>
      <c r="N5" s="597"/>
      <c r="O5" s="597"/>
      <c r="P5" s="597"/>
      <c r="Q5" s="598"/>
      <c r="R5" s="599">
        <v>8128251</v>
      </c>
      <c r="S5" s="600"/>
      <c r="T5" s="600"/>
      <c r="U5" s="600"/>
      <c r="V5" s="600"/>
      <c r="W5" s="600"/>
      <c r="X5" s="600"/>
      <c r="Y5" s="601"/>
      <c r="Z5" s="602">
        <v>18.600000000000001</v>
      </c>
      <c r="AA5" s="602"/>
      <c r="AB5" s="602"/>
      <c r="AC5" s="602"/>
      <c r="AD5" s="603">
        <v>8127932</v>
      </c>
      <c r="AE5" s="603"/>
      <c r="AF5" s="603"/>
      <c r="AG5" s="603"/>
      <c r="AH5" s="603"/>
      <c r="AI5" s="603"/>
      <c r="AJ5" s="603"/>
      <c r="AK5" s="603"/>
      <c r="AL5" s="604">
        <v>36.9</v>
      </c>
      <c r="AM5" s="605"/>
      <c r="AN5" s="605"/>
      <c r="AO5" s="606"/>
      <c r="AP5" s="596" t="s">
        <v>218</v>
      </c>
      <c r="AQ5" s="597"/>
      <c r="AR5" s="597"/>
      <c r="AS5" s="597"/>
      <c r="AT5" s="597"/>
      <c r="AU5" s="597"/>
      <c r="AV5" s="597"/>
      <c r="AW5" s="597"/>
      <c r="AX5" s="597"/>
      <c r="AY5" s="597"/>
      <c r="AZ5" s="597"/>
      <c r="BA5" s="597"/>
      <c r="BB5" s="597"/>
      <c r="BC5" s="597"/>
      <c r="BD5" s="597"/>
      <c r="BE5" s="597"/>
      <c r="BF5" s="598"/>
      <c r="BG5" s="610">
        <v>8124410</v>
      </c>
      <c r="BH5" s="611"/>
      <c r="BI5" s="611"/>
      <c r="BJ5" s="611"/>
      <c r="BK5" s="611"/>
      <c r="BL5" s="611"/>
      <c r="BM5" s="611"/>
      <c r="BN5" s="612"/>
      <c r="BO5" s="613">
        <v>100</v>
      </c>
      <c r="BP5" s="613"/>
      <c r="BQ5" s="613"/>
      <c r="BR5" s="613"/>
      <c r="BS5" s="614">
        <v>118532</v>
      </c>
      <c r="BT5" s="614"/>
      <c r="BU5" s="614"/>
      <c r="BV5" s="614"/>
      <c r="BW5" s="614"/>
      <c r="BX5" s="614"/>
      <c r="BY5" s="614"/>
      <c r="BZ5" s="614"/>
      <c r="CA5" s="614"/>
      <c r="CB5" s="618"/>
      <c r="CD5" s="592" t="s">
        <v>213</v>
      </c>
      <c r="CE5" s="593"/>
      <c r="CF5" s="593"/>
      <c r="CG5" s="593"/>
      <c r="CH5" s="593"/>
      <c r="CI5" s="593"/>
      <c r="CJ5" s="593"/>
      <c r="CK5" s="593"/>
      <c r="CL5" s="593"/>
      <c r="CM5" s="593"/>
      <c r="CN5" s="593"/>
      <c r="CO5" s="593"/>
      <c r="CP5" s="593"/>
      <c r="CQ5" s="594"/>
      <c r="CR5" s="592" t="s">
        <v>219</v>
      </c>
      <c r="CS5" s="593"/>
      <c r="CT5" s="593"/>
      <c r="CU5" s="593"/>
      <c r="CV5" s="593"/>
      <c r="CW5" s="593"/>
      <c r="CX5" s="593"/>
      <c r="CY5" s="594"/>
      <c r="CZ5" s="592" t="s">
        <v>211</v>
      </c>
      <c r="DA5" s="593"/>
      <c r="DB5" s="593"/>
      <c r="DC5" s="594"/>
      <c r="DD5" s="592" t="s">
        <v>220</v>
      </c>
      <c r="DE5" s="593"/>
      <c r="DF5" s="593"/>
      <c r="DG5" s="593"/>
      <c r="DH5" s="593"/>
      <c r="DI5" s="593"/>
      <c r="DJ5" s="593"/>
      <c r="DK5" s="593"/>
      <c r="DL5" s="593"/>
      <c r="DM5" s="593"/>
      <c r="DN5" s="593"/>
      <c r="DO5" s="593"/>
      <c r="DP5" s="594"/>
      <c r="DQ5" s="592" t="s">
        <v>221</v>
      </c>
      <c r="DR5" s="593"/>
      <c r="DS5" s="593"/>
      <c r="DT5" s="593"/>
      <c r="DU5" s="593"/>
      <c r="DV5" s="593"/>
      <c r="DW5" s="593"/>
      <c r="DX5" s="593"/>
      <c r="DY5" s="593"/>
      <c r="DZ5" s="593"/>
      <c r="EA5" s="593"/>
      <c r="EB5" s="593"/>
      <c r="EC5" s="594"/>
    </row>
    <row r="6" spans="2:143" ht="11.25" customHeight="1" x14ac:dyDescent="0.15">
      <c r="B6" s="607" t="s">
        <v>222</v>
      </c>
      <c r="C6" s="608"/>
      <c r="D6" s="608"/>
      <c r="E6" s="608"/>
      <c r="F6" s="608"/>
      <c r="G6" s="608"/>
      <c r="H6" s="608"/>
      <c r="I6" s="608"/>
      <c r="J6" s="608"/>
      <c r="K6" s="608"/>
      <c r="L6" s="608"/>
      <c r="M6" s="608"/>
      <c r="N6" s="608"/>
      <c r="O6" s="608"/>
      <c r="P6" s="608"/>
      <c r="Q6" s="609"/>
      <c r="R6" s="610">
        <v>393454</v>
      </c>
      <c r="S6" s="611"/>
      <c r="T6" s="611"/>
      <c r="U6" s="611"/>
      <c r="V6" s="611"/>
      <c r="W6" s="611"/>
      <c r="X6" s="611"/>
      <c r="Y6" s="612"/>
      <c r="Z6" s="613">
        <v>0.9</v>
      </c>
      <c r="AA6" s="613"/>
      <c r="AB6" s="613"/>
      <c r="AC6" s="613"/>
      <c r="AD6" s="614">
        <v>393454</v>
      </c>
      <c r="AE6" s="614"/>
      <c r="AF6" s="614"/>
      <c r="AG6" s="614"/>
      <c r="AH6" s="614"/>
      <c r="AI6" s="614"/>
      <c r="AJ6" s="614"/>
      <c r="AK6" s="614"/>
      <c r="AL6" s="615">
        <v>1.8</v>
      </c>
      <c r="AM6" s="616"/>
      <c r="AN6" s="616"/>
      <c r="AO6" s="617"/>
      <c r="AP6" s="607" t="s">
        <v>223</v>
      </c>
      <c r="AQ6" s="608"/>
      <c r="AR6" s="608"/>
      <c r="AS6" s="608"/>
      <c r="AT6" s="608"/>
      <c r="AU6" s="608"/>
      <c r="AV6" s="608"/>
      <c r="AW6" s="608"/>
      <c r="AX6" s="608"/>
      <c r="AY6" s="608"/>
      <c r="AZ6" s="608"/>
      <c r="BA6" s="608"/>
      <c r="BB6" s="608"/>
      <c r="BC6" s="608"/>
      <c r="BD6" s="608"/>
      <c r="BE6" s="608"/>
      <c r="BF6" s="609"/>
      <c r="BG6" s="610">
        <v>8124410</v>
      </c>
      <c r="BH6" s="611"/>
      <c r="BI6" s="611"/>
      <c r="BJ6" s="611"/>
      <c r="BK6" s="611"/>
      <c r="BL6" s="611"/>
      <c r="BM6" s="611"/>
      <c r="BN6" s="612"/>
      <c r="BO6" s="613">
        <v>100</v>
      </c>
      <c r="BP6" s="613"/>
      <c r="BQ6" s="613"/>
      <c r="BR6" s="613"/>
      <c r="BS6" s="614">
        <v>118532</v>
      </c>
      <c r="BT6" s="614"/>
      <c r="BU6" s="614"/>
      <c r="BV6" s="614"/>
      <c r="BW6" s="614"/>
      <c r="BX6" s="614"/>
      <c r="BY6" s="614"/>
      <c r="BZ6" s="614"/>
      <c r="CA6" s="614"/>
      <c r="CB6" s="618"/>
      <c r="CD6" s="596" t="s">
        <v>224</v>
      </c>
      <c r="CE6" s="597"/>
      <c r="CF6" s="597"/>
      <c r="CG6" s="597"/>
      <c r="CH6" s="597"/>
      <c r="CI6" s="597"/>
      <c r="CJ6" s="597"/>
      <c r="CK6" s="597"/>
      <c r="CL6" s="597"/>
      <c r="CM6" s="597"/>
      <c r="CN6" s="597"/>
      <c r="CO6" s="597"/>
      <c r="CP6" s="597"/>
      <c r="CQ6" s="598"/>
      <c r="CR6" s="610">
        <v>261462</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261426</v>
      </c>
      <c r="DR6" s="611"/>
      <c r="DS6" s="611"/>
      <c r="DT6" s="611"/>
      <c r="DU6" s="611"/>
      <c r="DV6" s="611"/>
      <c r="DW6" s="611"/>
      <c r="DX6" s="611"/>
      <c r="DY6" s="611"/>
      <c r="DZ6" s="611"/>
      <c r="EA6" s="611"/>
      <c r="EB6" s="611"/>
      <c r="EC6" s="620"/>
    </row>
    <row r="7" spans="2:143" ht="11.25" customHeight="1" x14ac:dyDescent="0.15">
      <c r="B7" s="607" t="s">
        <v>225</v>
      </c>
      <c r="C7" s="608"/>
      <c r="D7" s="608"/>
      <c r="E7" s="608"/>
      <c r="F7" s="608"/>
      <c r="G7" s="608"/>
      <c r="H7" s="608"/>
      <c r="I7" s="608"/>
      <c r="J7" s="608"/>
      <c r="K7" s="608"/>
      <c r="L7" s="608"/>
      <c r="M7" s="608"/>
      <c r="N7" s="608"/>
      <c r="O7" s="608"/>
      <c r="P7" s="608"/>
      <c r="Q7" s="609"/>
      <c r="R7" s="610">
        <v>1871</v>
      </c>
      <c r="S7" s="611"/>
      <c r="T7" s="611"/>
      <c r="U7" s="611"/>
      <c r="V7" s="611"/>
      <c r="W7" s="611"/>
      <c r="X7" s="611"/>
      <c r="Y7" s="612"/>
      <c r="Z7" s="613">
        <v>0</v>
      </c>
      <c r="AA7" s="613"/>
      <c r="AB7" s="613"/>
      <c r="AC7" s="613"/>
      <c r="AD7" s="614">
        <v>1871</v>
      </c>
      <c r="AE7" s="614"/>
      <c r="AF7" s="614"/>
      <c r="AG7" s="614"/>
      <c r="AH7" s="614"/>
      <c r="AI7" s="614"/>
      <c r="AJ7" s="614"/>
      <c r="AK7" s="614"/>
      <c r="AL7" s="615">
        <v>0</v>
      </c>
      <c r="AM7" s="616"/>
      <c r="AN7" s="616"/>
      <c r="AO7" s="617"/>
      <c r="AP7" s="607" t="s">
        <v>226</v>
      </c>
      <c r="AQ7" s="608"/>
      <c r="AR7" s="608"/>
      <c r="AS7" s="608"/>
      <c r="AT7" s="608"/>
      <c r="AU7" s="608"/>
      <c r="AV7" s="608"/>
      <c r="AW7" s="608"/>
      <c r="AX7" s="608"/>
      <c r="AY7" s="608"/>
      <c r="AZ7" s="608"/>
      <c r="BA7" s="608"/>
      <c r="BB7" s="608"/>
      <c r="BC7" s="608"/>
      <c r="BD7" s="608"/>
      <c r="BE7" s="608"/>
      <c r="BF7" s="609"/>
      <c r="BG7" s="610">
        <v>3321070</v>
      </c>
      <c r="BH7" s="611"/>
      <c r="BI7" s="611"/>
      <c r="BJ7" s="611"/>
      <c r="BK7" s="611"/>
      <c r="BL7" s="611"/>
      <c r="BM7" s="611"/>
      <c r="BN7" s="612"/>
      <c r="BO7" s="613">
        <v>40.9</v>
      </c>
      <c r="BP7" s="613"/>
      <c r="BQ7" s="613"/>
      <c r="BR7" s="613"/>
      <c r="BS7" s="614">
        <v>118532</v>
      </c>
      <c r="BT7" s="614"/>
      <c r="BU7" s="614"/>
      <c r="BV7" s="614"/>
      <c r="BW7" s="614"/>
      <c r="BX7" s="614"/>
      <c r="BY7" s="614"/>
      <c r="BZ7" s="614"/>
      <c r="CA7" s="614"/>
      <c r="CB7" s="618"/>
      <c r="CD7" s="607" t="s">
        <v>227</v>
      </c>
      <c r="CE7" s="608"/>
      <c r="CF7" s="608"/>
      <c r="CG7" s="608"/>
      <c r="CH7" s="608"/>
      <c r="CI7" s="608"/>
      <c r="CJ7" s="608"/>
      <c r="CK7" s="608"/>
      <c r="CL7" s="608"/>
      <c r="CM7" s="608"/>
      <c r="CN7" s="608"/>
      <c r="CO7" s="608"/>
      <c r="CP7" s="608"/>
      <c r="CQ7" s="609"/>
      <c r="CR7" s="610">
        <v>7322568</v>
      </c>
      <c r="CS7" s="611"/>
      <c r="CT7" s="611"/>
      <c r="CU7" s="611"/>
      <c r="CV7" s="611"/>
      <c r="CW7" s="611"/>
      <c r="CX7" s="611"/>
      <c r="CY7" s="612"/>
      <c r="CZ7" s="613">
        <v>17.600000000000001</v>
      </c>
      <c r="DA7" s="613"/>
      <c r="DB7" s="613"/>
      <c r="DC7" s="613"/>
      <c r="DD7" s="619">
        <v>1387280</v>
      </c>
      <c r="DE7" s="611"/>
      <c r="DF7" s="611"/>
      <c r="DG7" s="611"/>
      <c r="DH7" s="611"/>
      <c r="DI7" s="611"/>
      <c r="DJ7" s="611"/>
      <c r="DK7" s="611"/>
      <c r="DL7" s="611"/>
      <c r="DM7" s="611"/>
      <c r="DN7" s="611"/>
      <c r="DO7" s="611"/>
      <c r="DP7" s="612"/>
      <c r="DQ7" s="619">
        <v>3952732</v>
      </c>
      <c r="DR7" s="611"/>
      <c r="DS7" s="611"/>
      <c r="DT7" s="611"/>
      <c r="DU7" s="611"/>
      <c r="DV7" s="611"/>
      <c r="DW7" s="611"/>
      <c r="DX7" s="611"/>
      <c r="DY7" s="611"/>
      <c r="DZ7" s="611"/>
      <c r="EA7" s="611"/>
      <c r="EB7" s="611"/>
      <c r="EC7" s="620"/>
    </row>
    <row r="8" spans="2:143" ht="11.25" customHeight="1" x14ac:dyDescent="0.15">
      <c r="B8" s="607" t="s">
        <v>228</v>
      </c>
      <c r="C8" s="608"/>
      <c r="D8" s="608"/>
      <c r="E8" s="608"/>
      <c r="F8" s="608"/>
      <c r="G8" s="608"/>
      <c r="H8" s="608"/>
      <c r="I8" s="608"/>
      <c r="J8" s="608"/>
      <c r="K8" s="608"/>
      <c r="L8" s="608"/>
      <c r="M8" s="608"/>
      <c r="N8" s="608"/>
      <c r="O8" s="608"/>
      <c r="P8" s="608"/>
      <c r="Q8" s="609"/>
      <c r="R8" s="610">
        <v>20624</v>
      </c>
      <c r="S8" s="611"/>
      <c r="T8" s="611"/>
      <c r="U8" s="611"/>
      <c r="V8" s="611"/>
      <c r="W8" s="611"/>
      <c r="X8" s="611"/>
      <c r="Y8" s="612"/>
      <c r="Z8" s="613">
        <v>0</v>
      </c>
      <c r="AA8" s="613"/>
      <c r="AB8" s="613"/>
      <c r="AC8" s="613"/>
      <c r="AD8" s="614">
        <v>20624</v>
      </c>
      <c r="AE8" s="614"/>
      <c r="AF8" s="614"/>
      <c r="AG8" s="614"/>
      <c r="AH8" s="614"/>
      <c r="AI8" s="614"/>
      <c r="AJ8" s="614"/>
      <c r="AK8" s="614"/>
      <c r="AL8" s="615">
        <v>0.1</v>
      </c>
      <c r="AM8" s="616"/>
      <c r="AN8" s="616"/>
      <c r="AO8" s="617"/>
      <c r="AP8" s="607" t="s">
        <v>229</v>
      </c>
      <c r="AQ8" s="608"/>
      <c r="AR8" s="608"/>
      <c r="AS8" s="608"/>
      <c r="AT8" s="608"/>
      <c r="AU8" s="608"/>
      <c r="AV8" s="608"/>
      <c r="AW8" s="608"/>
      <c r="AX8" s="608"/>
      <c r="AY8" s="608"/>
      <c r="AZ8" s="608"/>
      <c r="BA8" s="608"/>
      <c r="BB8" s="608"/>
      <c r="BC8" s="608"/>
      <c r="BD8" s="608"/>
      <c r="BE8" s="608"/>
      <c r="BF8" s="609"/>
      <c r="BG8" s="610">
        <v>119351</v>
      </c>
      <c r="BH8" s="611"/>
      <c r="BI8" s="611"/>
      <c r="BJ8" s="611"/>
      <c r="BK8" s="611"/>
      <c r="BL8" s="611"/>
      <c r="BM8" s="611"/>
      <c r="BN8" s="612"/>
      <c r="BO8" s="613">
        <v>1.5</v>
      </c>
      <c r="BP8" s="613"/>
      <c r="BQ8" s="613"/>
      <c r="BR8" s="613"/>
      <c r="BS8" s="614" t="s">
        <v>122</v>
      </c>
      <c r="BT8" s="614"/>
      <c r="BU8" s="614"/>
      <c r="BV8" s="614"/>
      <c r="BW8" s="614"/>
      <c r="BX8" s="614"/>
      <c r="BY8" s="614"/>
      <c r="BZ8" s="614"/>
      <c r="CA8" s="614"/>
      <c r="CB8" s="618"/>
      <c r="CD8" s="607" t="s">
        <v>230</v>
      </c>
      <c r="CE8" s="608"/>
      <c r="CF8" s="608"/>
      <c r="CG8" s="608"/>
      <c r="CH8" s="608"/>
      <c r="CI8" s="608"/>
      <c r="CJ8" s="608"/>
      <c r="CK8" s="608"/>
      <c r="CL8" s="608"/>
      <c r="CM8" s="608"/>
      <c r="CN8" s="608"/>
      <c r="CO8" s="608"/>
      <c r="CP8" s="608"/>
      <c r="CQ8" s="609"/>
      <c r="CR8" s="610">
        <v>13580917</v>
      </c>
      <c r="CS8" s="611"/>
      <c r="CT8" s="611"/>
      <c r="CU8" s="611"/>
      <c r="CV8" s="611"/>
      <c r="CW8" s="611"/>
      <c r="CX8" s="611"/>
      <c r="CY8" s="612"/>
      <c r="CZ8" s="613">
        <v>32.6</v>
      </c>
      <c r="DA8" s="613"/>
      <c r="DB8" s="613"/>
      <c r="DC8" s="613"/>
      <c r="DD8" s="619">
        <v>169030</v>
      </c>
      <c r="DE8" s="611"/>
      <c r="DF8" s="611"/>
      <c r="DG8" s="611"/>
      <c r="DH8" s="611"/>
      <c r="DI8" s="611"/>
      <c r="DJ8" s="611"/>
      <c r="DK8" s="611"/>
      <c r="DL8" s="611"/>
      <c r="DM8" s="611"/>
      <c r="DN8" s="611"/>
      <c r="DO8" s="611"/>
      <c r="DP8" s="612"/>
      <c r="DQ8" s="619">
        <v>7692666</v>
      </c>
      <c r="DR8" s="611"/>
      <c r="DS8" s="611"/>
      <c r="DT8" s="611"/>
      <c r="DU8" s="611"/>
      <c r="DV8" s="611"/>
      <c r="DW8" s="611"/>
      <c r="DX8" s="611"/>
      <c r="DY8" s="611"/>
      <c r="DZ8" s="611"/>
      <c r="EA8" s="611"/>
      <c r="EB8" s="611"/>
      <c r="EC8" s="620"/>
    </row>
    <row r="9" spans="2:143" ht="11.25" customHeight="1" x14ac:dyDescent="0.15">
      <c r="B9" s="607" t="s">
        <v>231</v>
      </c>
      <c r="C9" s="608"/>
      <c r="D9" s="608"/>
      <c r="E9" s="608"/>
      <c r="F9" s="608"/>
      <c r="G9" s="608"/>
      <c r="H9" s="608"/>
      <c r="I9" s="608"/>
      <c r="J9" s="608"/>
      <c r="K9" s="608"/>
      <c r="L9" s="608"/>
      <c r="M9" s="608"/>
      <c r="N9" s="608"/>
      <c r="O9" s="608"/>
      <c r="P9" s="608"/>
      <c r="Q9" s="609"/>
      <c r="R9" s="610">
        <v>27699</v>
      </c>
      <c r="S9" s="611"/>
      <c r="T9" s="611"/>
      <c r="U9" s="611"/>
      <c r="V9" s="611"/>
      <c r="W9" s="611"/>
      <c r="X9" s="611"/>
      <c r="Y9" s="612"/>
      <c r="Z9" s="613">
        <v>0.1</v>
      </c>
      <c r="AA9" s="613"/>
      <c r="AB9" s="613"/>
      <c r="AC9" s="613"/>
      <c r="AD9" s="614">
        <v>27699</v>
      </c>
      <c r="AE9" s="614"/>
      <c r="AF9" s="614"/>
      <c r="AG9" s="614"/>
      <c r="AH9" s="614"/>
      <c r="AI9" s="614"/>
      <c r="AJ9" s="614"/>
      <c r="AK9" s="614"/>
      <c r="AL9" s="615">
        <v>0.1</v>
      </c>
      <c r="AM9" s="616"/>
      <c r="AN9" s="616"/>
      <c r="AO9" s="617"/>
      <c r="AP9" s="607" t="s">
        <v>232</v>
      </c>
      <c r="AQ9" s="608"/>
      <c r="AR9" s="608"/>
      <c r="AS9" s="608"/>
      <c r="AT9" s="608"/>
      <c r="AU9" s="608"/>
      <c r="AV9" s="608"/>
      <c r="AW9" s="608"/>
      <c r="AX9" s="608"/>
      <c r="AY9" s="608"/>
      <c r="AZ9" s="608"/>
      <c r="BA9" s="608"/>
      <c r="BB9" s="608"/>
      <c r="BC9" s="608"/>
      <c r="BD9" s="608"/>
      <c r="BE9" s="608"/>
      <c r="BF9" s="609"/>
      <c r="BG9" s="610">
        <v>2692636</v>
      </c>
      <c r="BH9" s="611"/>
      <c r="BI9" s="611"/>
      <c r="BJ9" s="611"/>
      <c r="BK9" s="611"/>
      <c r="BL9" s="611"/>
      <c r="BM9" s="611"/>
      <c r="BN9" s="612"/>
      <c r="BO9" s="613">
        <v>33.1</v>
      </c>
      <c r="BP9" s="613"/>
      <c r="BQ9" s="613"/>
      <c r="BR9" s="613"/>
      <c r="BS9" s="614" t="s">
        <v>122</v>
      </c>
      <c r="BT9" s="614"/>
      <c r="BU9" s="614"/>
      <c r="BV9" s="614"/>
      <c r="BW9" s="614"/>
      <c r="BX9" s="614"/>
      <c r="BY9" s="614"/>
      <c r="BZ9" s="614"/>
      <c r="CA9" s="614"/>
      <c r="CB9" s="618"/>
      <c r="CD9" s="607" t="s">
        <v>233</v>
      </c>
      <c r="CE9" s="608"/>
      <c r="CF9" s="608"/>
      <c r="CG9" s="608"/>
      <c r="CH9" s="608"/>
      <c r="CI9" s="608"/>
      <c r="CJ9" s="608"/>
      <c r="CK9" s="608"/>
      <c r="CL9" s="608"/>
      <c r="CM9" s="608"/>
      <c r="CN9" s="608"/>
      <c r="CO9" s="608"/>
      <c r="CP9" s="608"/>
      <c r="CQ9" s="609"/>
      <c r="CR9" s="610">
        <v>4853175</v>
      </c>
      <c r="CS9" s="611"/>
      <c r="CT9" s="611"/>
      <c r="CU9" s="611"/>
      <c r="CV9" s="611"/>
      <c r="CW9" s="611"/>
      <c r="CX9" s="611"/>
      <c r="CY9" s="612"/>
      <c r="CZ9" s="613">
        <v>11.6</v>
      </c>
      <c r="DA9" s="613"/>
      <c r="DB9" s="613"/>
      <c r="DC9" s="613"/>
      <c r="DD9" s="619">
        <v>507014</v>
      </c>
      <c r="DE9" s="611"/>
      <c r="DF9" s="611"/>
      <c r="DG9" s="611"/>
      <c r="DH9" s="611"/>
      <c r="DI9" s="611"/>
      <c r="DJ9" s="611"/>
      <c r="DK9" s="611"/>
      <c r="DL9" s="611"/>
      <c r="DM9" s="611"/>
      <c r="DN9" s="611"/>
      <c r="DO9" s="611"/>
      <c r="DP9" s="612"/>
      <c r="DQ9" s="619">
        <v>3989919</v>
      </c>
      <c r="DR9" s="611"/>
      <c r="DS9" s="611"/>
      <c r="DT9" s="611"/>
      <c r="DU9" s="611"/>
      <c r="DV9" s="611"/>
      <c r="DW9" s="611"/>
      <c r="DX9" s="611"/>
      <c r="DY9" s="611"/>
      <c r="DZ9" s="611"/>
      <c r="EA9" s="611"/>
      <c r="EB9" s="611"/>
      <c r="EC9" s="620"/>
    </row>
    <row r="10" spans="2:143" ht="11.25" customHeight="1" x14ac:dyDescent="0.15">
      <c r="B10" s="607" t="s">
        <v>234</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235</v>
      </c>
      <c r="AQ10" s="608"/>
      <c r="AR10" s="608"/>
      <c r="AS10" s="608"/>
      <c r="AT10" s="608"/>
      <c r="AU10" s="608"/>
      <c r="AV10" s="608"/>
      <c r="AW10" s="608"/>
      <c r="AX10" s="608"/>
      <c r="AY10" s="608"/>
      <c r="AZ10" s="608"/>
      <c r="BA10" s="608"/>
      <c r="BB10" s="608"/>
      <c r="BC10" s="608"/>
      <c r="BD10" s="608"/>
      <c r="BE10" s="608"/>
      <c r="BF10" s="609"/>
      <c r="BG10" s="610">
        <v>224508</v>
      </c>
      <c r="BH10" s="611"/>
      <c r="BI10" s="611"/>
      <c r="BJ10" s="611"/>
      <c r="BK10" s="611"/>
      <c r="BL10" s="611"/>
      <c r="BM10" s="611"/>
      <c r="BN10" s="612"/>
      <c r="BO10" s="613">
        <v>2.8</v>
      </c>
      <c r="BP10" s="613"/>
      <c r="BQ10" s="613"/>
      <c r="BR10" s="613"/>
      <c r="BS10" s="614">
        <v>37360</v>
      </c>
      <c r="BT10" s="614"/>
      <c r="BU10" s="614"/>
      <c r="BV10" s="614"/>
      <c r="BW10" s="614"/>
      <c r="BX10" s="614"/>
      <c r="BY10" s="614"/>
      <c r="BZ10" s="614"/>
      <c r="CA10" s="614"/>
      <c r="CB10" s="618"/>
      <c r="CD10" s="607" t="s">
        <v>236</v>
      </c>
      <c r="CE10" s="608"/>
      <c r="CF10" s="608"/>
      <c r="CG10" s="608"/>
      <c r="CH10" s="608"/>
      <c r="CI10" s="608"/>
      <c r="CJ10" s="608"/>
      <c r="CK10" s="608"/>
      <c r="CL10" s="608"/>
      <c r="CM10" s="608"/>
      <c r="CN10" s="608"/>
      <c r="CO10" s="608"/>
      <c r="CP10" s="608"/>
      <c r="CQ10" s="609"/>
      <c r="CR10" s="610">
        <v>85564</v>
      </c>
      <c r="CS10" s="611"/>
      <c r="CT10" s="611"/>
      <c r="CU10" s="611"/>
      <c r="CV10" s="611"/>
      <c r="CW10" s="611"/>
      <c r="CX10" s="611"/>
      <c r="CY10" s="612"/>
      <c r="CZ10" s="613">
        <v>0.2</v>
      </c>
      <c r="DA10" s="613"/>
      <c r="DB10" s="613"/>
      <c r="DC10" s="613"/>
      <c r="DD10" s="619" t="s">
        <v>122</v>
      </c>
      <c r="DE10" s="611"/>
      <c r="DF10" s="611"/>
      <c r="DG10" s="611"/>
      <c r="DH10" s="611"/>
      <c r="DI10" s="611"/>
      <c r="DJ10" s="611"/>
      <c r="DK10" s="611"/>
      <c r="DL10" s="611"/>
      <c r="DM10" s="611"/>
      <c r="DN10" s="611"/>
      <c r="DO10" s="611"/>
      <c r="DP10" s="612"/>
      <c r="DQ10" s="619">
        <v>81441</v>
      </c>
      <c r="DR10" s="611"/>
      <c r="DS10" s="611"/>
      <c r="DT10" s="611"/>
      <c r="DU10" s="611"/>
      <c r="DV10" s="611"/>
      <c r="DW10" s="611"/>
      <c r="DX10" s="611"/>
      <c r="DY10" s="611"/>
      <c r="DZ10" s="611"/>
      <c r="EA10" s="611"/>
      <c r="EB10" s="611"/>
      <c r="EC10" s="620"/>
    </row>
    <row r="11" spans="2:143" ht="11.25" customHeight="1" x14ac:dyDescent="0.15">
      <c r="B11" s="607" t="s">
        <v>237</v>
      </c>
      <c r="C11" s="608"/>
      <c r="D11" s="608"/>
      <c r="E11" s="608"/>
      <c r="F11" s="608"/>
      <c r="G11" s="608"/>
      <c r="H11" s="608"/>
      <c r="I11" s="608"/>
      <c r="J11" s="608"/>
      <c r="K11" s="608"/>
      <c r="L11" s="608"/>
      <c r="M11" s="608"/>
      <c r="N11" s="608"/>
      <c r="O11" s="608"/>
      <c r="P11" s="608"/>
      <c r="Q11" s="609"/>
      <c r="R11" s="610">
        <v>1812496</v>
      </c>
      <c r="S11" s="611"/>
      <c r="T11" s="611"/>
      <c r="U11" s="611"/>
      <c r="V11" s="611"/>
      <c r="W11" s="611"/>
      <c r="X11" s="611"/>
      <c r="Y11" s="612"/>
      <c r="Z11" s="615">
        <v>4.2</v>
      </c>
      <c r="AA11" s="616"/>
      <c r="AB11" s="616"/>
      <c r="AC11" s="622"/>
      <c r="AD11" s="619">
        <v>1812496</v>
      </c>
      <c r="AE11" s="611"/>
      <c r="AF11" s="611"/>
      <c r="AG11" s="611"/>
      <c r="AH11" s="611"/>
      <c r="AI11" s="611"/>
      <c r="AJ11" s="611"/>
      <c r="AK11" s="612"/>
      <c r="AL11" s="615">
        <v>8.1999999999999993</v>
      </c>
      <c r="AM11" s="616"/>
      <c r="AN11" s="616"/>
      <c r="AO11" s="617"/>
      <c r="AP11" s="607" t="s">
        <v>238</v>
      </c>
      <c r="AQ11" s="608"/>
      <c r="AR11" s="608"/>
      <c r="AS11" s="608"/>
      <c r="AT11" s="608"/>
      <c r="AU11" s="608"/>
      <c r="AV11" s="608"/>
      <c r="AW11" s="608"/>
      <c r="AX11" s="608"/>
      <c r="AY11" s="608"/>
      <c r="AZ11" s="608"/>
      <c r="BA11" s="608"/>
      <c r="BB11" s="608"/>
      <c r="BC11" s="608"/>
      <c r="BD11" s="608"/>
      <c r="BE11" s="608"/>
      <c r="BF11" s="609"/>
      <c r="BG11" s="610">
        <v>284575</v>
      </c>
      <c r="BH11" s="611"/>
      <c r="BI11" s="611"/>
      <c r="BJ11" s="611"/>
      <c r="BK11" s="611"/>
      <c r="BL11" s="611"/>
      <c r="BM11" s="611"/>
      <c r="BN11" s="612"/>
      <c r="BO11" s="613">
        <v>3.5</v>
      </c>
      <c r="BP11" s="613"/>
      <c r="BQ11" s="613"/>
      <c r="BR11" s="613"/>
      <c r="BS11" s="614">
        <v>81172</v>
      </c>
      <c r="BT11" s="614"/>
      <c r="BU11" s="614"/>
      <c r="BV11" s="614"/>
      <c r="BW11" s="614"/>
      <c r="BX11" s="614"/>
      <c r="BY11" s="614"/>
      <c r="BZ11" s="614"/>
      <c r="CA11" s="614"/>
      <c r="CB11" s="618"/>
      <c r="CD11" s="607" t="s">
        <v>239</v>
      </c>
      <c r="CE11" s="608"/>
      <c r="CF11" s="608"/>
      <c r="CG11" s="608"/>
      <c r="CH11" s="608"/>
      <c r="CI11" s="608"/>
      <c r="CJ11" s="608"/>
      <c r="CK11" s="608"/>
      <c r="CL11" s="608"/>
      <c r="CM11" s="608"/>
      <c r="CN11" s="608"/>
      <c r="CO11" s="608"/>
      <c r="CP11" s="608"/>
      <c r="CQ11" s="609"/>
      <c r="CR11" s="610">
        <v>1403899</v>
      </c>
      <c r="CS11" s="611"/>
      <c r="CT11" s="611"/>
      <c r="CU11" s="611"/>
      <c r="CV11" s="611"/>
      <c r="CW11" s="611"/>
      <c r="CX11" s="611"/>
      <c r="CY11" s="612"/>
      <c r="CZ11" s="613">
        <v>3.4</v>
      </c>
      <c r="DA11" s="613"/>
      <c r="DB11" s="613"/>
      <c r="DC11" s="613"/>
      <c r="DD11" s="619">
        <v>314368</v>
      </c>
      <c r="DE11" s="611"/>
      <c r="DF11" s="611"/>
      <c r="DG11" s="611"/>
      <c r="DH11" s="611"/>
      <c r="DI11" s="611"/>
      <c r="DJ11" s="611"/>
      <c r="DK11" s="611"/>
      <c r="DL11" s="611"/>
      <c r="DM11" s="611"/>
      <c r="DN11" s="611"/>
      <c r="DO11" s="611"/>
      <c r="DP11" s="612"/>
      <c r="DQ11" s="619">
        <v>927606</v>
      </c>
      <c r="DR11" s="611"/>
      <c r="DS11" s="611"/>
      <c r="DT11" s="611"/>
      <c r="DU11" s="611"/>
      <c r="DV11" s="611"/>
      <c r="DW11" s="611"/>
      <c r="DX11" s="611"/>
      <c r="DY11" s="611"/>
      <c r="DZ11" s="611"/>
      <c r="EA11" s="611"/>
      <c r="EB11" s="611"/>
      <c r="EC11" s="620"/>
    </row>
    <row r="12" spans="2:143" ht="11.25" customHeight="1" x14ac:dyDescent="0.15">
      <c r="B12" s="607" t="s">
        <v>240</v>
      </c>
      <c r="C12" s="608"/>
      <c r="D12" s="608"/>
      <c r="E12" s="608"/>
      <c r="F12" s="608"/>
      <c r="G12" s="608"/>
      <c r="H12" s="608"/>
      <c r="I12" s="608"/>
      <c r="J12" s="608"/>
      <c r="K12" s="608"/>
      <c r="L12" s="608"/>
      <c r="M12" s="608"/>
      <c r="N12" s="608"/>
      <c r="O12" s="608"/>
      <c r="P12" s="608"/>
      <c r="Q12" s="609"/>
      <c r="R12" s="610">
        <v>4306</v>
      </c>
      <c r="S12" s="611"/>
      <c r="T12" s="611"/>
      <c r="U12" s="611"/>
      <c r="V12" s="611"/>
      <c r="W12" s="611"/>
      <c r="X12" s="611"/>
      <c r="Y12" s="612"/>
      <c r="Z12" s="613">
        <v>0</v>
      </c>
      <c r="AA12" s="613"/>
      <c r="AB12" s="613"/>
      <c r="AC12" s="613"/>
      <c r="AD12" s="614">
        <v>4306</v>
      </c>
      <c r="AE12" s="614"/>
      <c r="AF12" s="614"/>
      <c r="AG12" s="614"/>
      <c r="AH12" s="614"/>
      <c r="AI12" s="614"/>
      <c r="AJ12" s="614"/>
      <c r="AK12" s="614"/>
      <c r="AL12" s="615">
        <v>0</v>
      </c>
      <c r="AM12" s="616"/>
      <c r="AN12" s="616"/>
      <c r="AO12" s="617"/>
      <c r="AP12" s="607" t="s">
        <v>241</v>
      </c>
      <c r="AQ12" s="608"/>
      <c r="AR12" s="608"/>
      <c r="AS12" s="608"/>
      <c r="AT12" s="608"/>
      <c r="AU12" s="608"/>
      <c r="AV12" s="608"/>
      <c r="AW12" s="608"/>
      <c r="AX12" s="608"/>
      <c r="AY12" s="608"/>
      <c r="AZ12" s="608"/>
      <c r="BA12" s="608"/>
      <c r="BB12" s="608"/>
      <c r="BC12" s="608"/>
      <c r="BD12" s="608"/>
      <c r="BE12" s="608"/>
      <c r="BF12" s="609"/>
      <c r="BG12" s="610">
        <v>3995619</v>
      </c>
      <c r="BH12" s="611"/>
      <c r="BI12" s="611"/>
      <c r="BJ12" s="611"/>
      <c r="BK12" s="611"/>
      <c r="BL12" s="611"/>
      <c r="BM12" s="611"/>
      <c r="BN12" s="612"/>
      <c r="BO12" s="613">
        <v>49.2</v>
      </c>
      <c r="BP12" s="613"/>
      <c r="BQ12" s="613"/>
      <c r="BR12" s="613"/>
      <c r="BS12" s="614" t="s">
        <v>122</v>
      </c>
      <c r="BT12" s="614"/>
      <c r="BU12" s="614"/>
      <c r="BV12" s="614"/>
      <c r="BW12" s="614"/>
      <c r="BX12" s="614"/>
      <c r="BY12" s="614"/>
      <c r="BZ12" s="614"/>
      <c r="CA12" s="614"/>
      <c r="CB12" s="618"/>
      <c r="CD12" s="607" t="s">
        <v>242</v>
      </c>
      <c r="CE12" s="608"/>
      <c r="CF12" s="608"/>
      <c r="CG12" s="608"/>
      <c r="CH12" s="608"/>
      <c r="CI12" s="608"/>
      <c r="CJ12" s="608"/>
      <c r="CK12" s="608"/>
      <c r="CL12" s="608"/>
      <c r="CM12" s="608"/>
      <c r="CN12" s="608"/>
      <c r="CO12" s="608"/>
      <c r="CP12" s="608"/>
      <c r="CQ12" s="609"/>
      <c r="CR12" s="610">
        <v>1761949</v>
      </c>
      <c r="CS12" s="611"/>
      <c r="CT12" s="611"/>
      <c r="CU12" s="611"/>
      <c r="CV12" s="611"/>
      <c r="CW12" s="611"/>
      <c r="CX12" s="611"/>
      <c r="CY12" s="612"/>
      <c r="CZ12" s="613">
        <v>4.2</v>
      </c>
      <c r="DA12" s="613"/>
      <c r="DB12" s="613"/>
      <c r="DC12" s="613"/>
      <c r="DD12" s="619">
        <v>38831</v>
      </c>
      <c r="DE12" s="611"/>
      <c r="DF12" s="611"/>
      <c r="DG12" s="611"/>
      <c r="DH12" s="611"/>
      <c r="DI12" s="611"/>
      <c r="DJ12" s="611"/>
      <c r="DK12" s="611"/>
      <c r="DL12" s="611"/>
      <c r="DM12" s="611"/>
      <c r="DN12" s="611"/>
      <c r="DO12" s="611"/>
      <c r="DP12" s="612"/>
      <c r="DQ12" s="619">
        <v>873769</v>
      </c>
      <c r="DR12" s="611"/>
      <c r="DS12" s="611"/>
      <c r="DT12" s="611"/>
      <c r="DU12" s="611"/>
      <c r="DV12" s="611"/>
      <c r="DW12" s="611"/>
      <c r="DX12" s="611"/>
      <c r="DY12" s="611"/>
      <c r="DZ12" s="611"/>
      <c r="EA12" s="611"/>
      <c r="EB12" s="611"/>
      <c r="EC12" s="620"/>
    </row>
    <row r="13" spans="2:143" ht="11.25" customHeight="1" x14ac:dyDescent="0.15">
      <c r="B13" s="607" t="s">
        <v>243</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244</v>
      </c>
      <c r="AQ13" s="608"/>
      <c r="AR13" s="608"/>
      <c r="AS13" s="608"/>
      <c r="AT13" s="608"/>
      <c r="AU13" s="608"/>
      <c r="AV13" s="608"/>
      <c r="AW13" s="608"/>
      <c r="AX13" s="608"/>
      <c r="AY13" s="608"/>
      <c r="AZ13" s="608"/>
      <c r="BA13" s="608"/>
      <c r="BB13" s="608"/>
      <c r="BC13" s="608"/>
      <c r="BD13" s="608"/>
      <c r="BE13" s="608"/>
      <c r="BF13" s="609"/>
      <c r="BG13" s="610">
        <v>3889061</v>
      </c>
      <c r="BH13" s="611"/>
      <c r="BI13" s="611"/>
      <c r="BJ13" s="611"/>
      <c r="BK13" s="611"/>
      <c r="BL13" s="611"/>
      <c r="BM13" s="611"/>
      <c r="BN13" s="612"/>
      <c r="BO13" s="613">
        <v>47.8</v>
      </c>
      <c r="BP13" s="613"/>
      <c r="BQ13" s="613"/>
      <c r="BR13" s="613"/>
      <c r="BS13" s="614" t="s">
        <v>122</v>
      </c>
      <c r="BT13" s="614"/>
      <c r="BU13" s="614"/>
      <c r="BV13" s="614"/>
      <c r="BW13" s="614"/>
      <c r="BX13" s="614"/>
      <c r="BY13" s="614"/>
      <c r="BZ13" s="614"/>
      <c r="CA13" s="614"/>
      <c r="CB13" s="618"/>
      <c r="CD13" s="607" t="s">
        <v>245</v>
      </c>
      <c r="CE13" s="608"/>
      <c r="CF13" s="608"/>
      <c r="CG13" s="608"/>
      <c r="CH13" s="608"/>
      <c r="CI13" s="608"/>
      <c r="CJ13" s="608"/>
      <c r="CK13" s="608"/>
      <c r="CL13" s="608"/>
      <c r="CM13" s="608"/>
      <c r="CN13" s="608"/>
      <c r="CO13" s="608"/>
      <c r="CP13" s="608"/>
      <c r="CQ13" s="609"/>
      <c r="CR13" s="610">
        <v>3149509</v>
      </c>
      <c r="CS13" s="611"/>
      <c r="CT13" s="611"/>
      <c r="CU13" s="611"/>
      <c r="CV13" s="611"/>
      <c r="CW13" s="611"/>
      <c r="CX13" s="611"/>
      <c r="CY13" s="612"/>
      <c r="CZ13" s="613">
        <v>7.6</v>
      </c>
      <c r="DA13" s="613"/>
      <c r="DB13" s="613"/>
      <c r="DC13" s="613"/>
      <c r="DD13" s="619">
        <v>1523971</v>
      </c>
      <c r="DE13" s="611"/>
      <c r="DF13" s="611"/>
      <c r="DG13" s="611"/>
      <c r="DH13" s="611"/>
      <c r="DI13" s="611"/>
      <c r="DJ13" s="611"/>
      <c r="DK13" s="611"/>
      <c r="DL13" s="611"/>
      <c r="DM13" s="611"/>
      <c r="DN13" s="611"/>
      <c r="DO13" s="611"/>
      <c r="DP13" s="612"/>
      <c r="DQ13" s="619">
        <v>1824996</v>
      </c>
      <c r="DR13" s="611"/>
      <c r="DS13" s="611"/>
      <c r="DT13" s="611"/>
      <c r="DU13" s="611"/>
      <c r="DV13" s="611"/>
      <c r="DW13" s="611"/>
      <c r="DX13" s="611"/>
      <c r="DY13" s="611"/>
      <c r="DZ13" s="611"/>
      <c r="EA13" s="611"/>
      <c r="EB13" s="611"/>
      <c r="EC13" s="620"/>
    </row>
    <row r="14" spans="2:143" ht="11.25" customHeight="1" x14ac:dyDescent="0.15">
      <c r="B14" s="607" t="s">
        <v>246</v>
      </c>
      <c r="C14" s="608"/>
      <c r="D14" s="608"/>
      <c r="E14" s="608"/>
      <c r="F14" s="608"/>
      <c r="G14" s="608"/>
      <c r="H14" s="608"/>
      <c r="I14" s="608"/>
      <c r="J14" s="608"/>
      <c r="K14" s="608"/>
      <c r="L14" s="608"/>
      <c r="M14" s="608"/>
      <c r="N14" s="608"/>
      <c r="O14" s="608"/>
      <c r="P14" s="608"/>
      <c r="Q14" s="609"/>
      <c r="R14" s="610">
        <v>1635</v>
      </c>
      <c r="S14" s="611"/>
      <c r="T14" s="611"/>
      <c r="U14" s="611"/>
      <c r="V14" s="611"/>
      <c r="W14" s="611"/>
      <c r="X14" s="611"/>
      <c r="Y14" s="612"/>
      <c r="Z14" s="613">
        <v>0</v>
      </c>
      <c r="AA14" s="613"/>
      <c r="AB14" s="613"/>
      <c r="AC14" s="613"/>
      <c r="AD14" s="614">
        <v>1635</v>
      </c>
      <c r="AE14" s="614"/>
      <c r="AF14" s="614"/>
      <c r="AG14" s="614"/>
      <c r="AH14" s="614"/>
      <c r="AI14" s="614"/>
      <c r="AJ14" s="614"/>
      <c r="AK14" s="614"/>
      <c r="AL14" s="615">
        <v>0</v>
      </c>
      <c r="AM14" s="616"/>
      <c r="AN14" s="616"/>
      <c r="AO14" s="617"/>
      <c r="AP14" s="607" t="s">
        <v>247</v>
      </c>
      <c r="AQ14" s="608"/>
      <c r="AR14" s="608"/>
      <c r="AS14" s="608"/>
      <c r="AT14" s="608"/>
      <c r="AU14" s="608"/>
      <c r="AV14" s="608"/>
      <c r="AW14" s="608"/>
      <c r="AX14" s="608"/>
      <c r="AY14" s="608"/>
      <c r="AZ14" s="608"/>
      <c r="BA14" s="608"/>
      <c r="BB14" s="608"/>
      <c r="BC14" s="608"/>
      <c r="BD14" s="608"/>
      <c r="BE14" s="608"/>
      <c r="BF14" s="609"/>
      <c r="BG14" s="610">
        <v>267267</v>
      </c>
      <c r="BH14" s="611"/>
      <c r="BI14" s="611"/>
      <c r="BJ14" s="611"/>
      <c r="BK14" s="611"/>
      <c r="BL14" s="611"/>
      <c r="BM14" s="611"/>
      <c r="BN14" s="612"/>
      <c r="BO14" s="613">
        <v>3.3</v>
      </c>
      <c r="BP14" s="613"/>
      <c r="BQ14" s="613"/>
      <c r="BR14" s="613"/>
      <c r="BS14" s="614" t="s">
        <v>122</v>
      </c>
      <c r="BT14" s="614"/>
      <c r="BU14" s="614"/>
      <c r="BV14" s="614"/>
      <c r="BW14" s="614"/>
      <c r="BX14" s="614"/>
      <c r="BY14" s="614"/>
      <c r="BZ14" s="614"/>
      <c r="CA14" s="614"/>
      <c r="CB14" s="618"/>
      <c r="CD14" s="607" t="s">
        <v>248</v>
      </c>
      <c r="CE14" s="608"/>
      <c r="CF14" s="608"/>
      <c r="CG14" s="608"/>
      <c r="CH14" s="608"/>
      <c r="CI14" s="608"/>
      <c r="CJ14" s="608"/>
      <c r="CK14" s="608"/>
      <c r="CL14" s="608"/>
      <c r="CM14" s="608"/>
      <c r="CN14" s="608"/>
      <c r="CO14" s="608"/>
      <c r="CP14" s="608"/>
      <c r="CQ14" s="609"/>
      <c r="CR14" s="610">
        <v>1432537</v>
      </c>
      <c r="CS14" s="611"/>
      <c r="CT14" s="611"/>
      <c r="CU14" s="611"/>
      <c r="CV14" s="611"/>
      <c r="CW14" s="611"/>
      <c r="CX14" s="611"/>
      <c r="CY14" s="612"/>
      <c r="CZ14" s="613">
        <v>3.4</v>
      </c>
      <c r="DA14" s="613"/>
      <c r="DB14" s="613"/>
      <c r="DC14" s="613"/>
      <c r="DD14" s="619">
        <v>303290</v>
      </c>
      <c r="DE14" s="611"/>
      <c r="DF14" s="611"/>
      <c r="DG14" s="611"/>
      <c r="DH14" s="611"/>
      <c r="DI14" s="611"/>
      <c r="DJ14" s="611"/>
      <c r="DK14" s="611"/>
      <c r="DL14" s="611"/>
      <c r="DM14" s="611"/>
      <c r="DN14" s="611"/>
      <c r="DO14" s="611"/>
      <c r="DP14" s="612"/>
      <c r="DQ14" s="619">
        <v>1125908</v>
      </c>
      <c r="DR14" s="611"/>
      <c r="DS14" s="611"/>
      <c r="DT14" s="611"/>
      <c r="DU14" s="611"/>
      <c r="DV14" s="611"/>
      <c r="DW14" s="611"/>
      <c r="DX14" s="611"/>
      <c r="DY14" s="611"/>
      <c r="DZ14" s="611"/>
      <c r="EA14" s="611"/>
      <c r="EB14" s="611"/>
      <c r="EC14" s="620"/>
    </row>
    <row r="15" spans="2:143" ht="11.25" customHeight="1" x14ac:dyDescent="0.15">
      <c r="B15" s="607" t="s">
        <v>249</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250</v>
      </c>
      <c r="AQ15" s="608"/>
      <c r="AR15" s="608"/>
      <c r="AS15" s="608"/>
      <c r="AT15" s="608"/>
      <c r="AU15" s="608"/>
      <c r="AV15" s="608"/>
      <c r="AW15" s="608"/>
      <c r="AX15" s="608"/>
      <c r="AY15" s="608"/>
      <c r="AZ15" s="608"/>
      <c r="BA15" s="608"/>
      <c r="BB15" s="608"/>
      <c r="BC15" s="608"/>
      <c r="BD15" s="608"/>
      <c r="BE15" s="608"/>
      <c r="BF15" s="609"/>
      <c r="BG15" s="610">
        <v>540454</v>
      </c>
      <c r="BH15" s="611"/>
      <c r="BI15" s="611"/>
      <c r="BJ15" s="611"/>
      <c r="BK15" s="611"/>
      <c r="BL15" s="611"/>
      <c r="BM15" s="611"/>
      <c r="BN15" s="612"/>
      <c r="BO15" s="613">
        <v>6.6</v>
      </c>
      <c r="BP15" s="613"/>
      <c r="BQ15" s="613"/>
      <c r="BR15" s="613"/>
      <c r="BS15" s="614" t="s">
        <v>122</v>
      </c>
      <c r="BT15" s="614"/>
      <c r="BU15" s="614"/>
      <c r="BV15" s="614"/>
      <c r="BW15" s="614"/>
      <c r="BX15" s="614"/>
      <c r="BY15" s="614"/>
      <c r="BZ15" s="614"/>
      <c r="CA15" s="614"/>
      <c r="CB15" s="618"/>
      <c r="CD15" s="607" t="s">
        <v>251</v>
      </c>
      <c r="CE15" s="608"/>
      <c r="CF15" s="608"/>
      <c r="CG15" s="608"/>
      <c r="CH15" s="608"/>
      <c r="CI15" s="608"/>
      <c r="CJ15" s="608"/>
      <c r="CK15" s="608"/>
      <c r="CL15" s="608"/>
      <c r="CM15" s="608"/>
      <c r="CN15" s="608"/>
      <c r="CO15" s="608"/>
      <c r="CP15" s="608"/>
      <c r="CQ15" s="609"/>
      <c r="CR15" s="610">
        <v>3468907</v>
      </c>
      <c r="CS15" s="611"/>
      <c r="CT15" s="611"/>
      <c r="CU15" s="611"/>
      <c r="CV15" s="611"/>
      <c r="CW15" s="611"/>
      <c r="CX15" s="611"/>
      <c r="CY15" s="612"/>
      <c r="CZ15" s="613">
        <v>8.3000000000000007</v>
      </c>
      <c r="DA15" s="613"/>
      <c r="DB15" s="613"/>
      <c r="DC15" s="613"/>
      <c r="DD15" s="619">
        <v>478816</v>
      </c>
      <c r="DE15" s="611"/>
      <c r="DF15" s="611"/>
      <c r="DG15" s="611"/>
      <c r="DH15" s="611"/>
      <c r="DI15" s="611"/>
      <c r="DJ15" s="611"/>
      <c r="DK15" s="611"/>
      <c r="DL15" s="611"/>
      <c r="DM15" s="611"/>
      <c r="DN15" s="611"/>
      <c r="DO15" s="611"/>
      <c r="DP15" s="612"/>
      <c r="DQ15" s="619">
        <v>2621787</v>
      </c>
      <c r="DR15" s="611"/>
      <c r="DS15" s="611"/>
      <c r="DT15" s="611"/>
      <c r="DU15" s="611"/>
      <c r="DV15" s="611"/>
      <c r="DW15" s="611"/>
      <c r="DX15" s="611"/>
      <c r="DY15" s="611"/>
      <c r="DZ15" s="611"/>
      <c r="EA15" s="611"/>
      <c r="EB15" s="611"/>
      <c r="EC15" s="620"/>
    </row>
    <row r="16" spans="2:143" ht="11.25" customHeight="1" x14ac:dyDescent="0.15">
      <c r="B16" s="607" t="s">
        <v>252</v>
      </c>
      <c r="C16" s="608"/>
      <c r="D16" s="608"/>
      <c r="E16" s="608"/>
      <c r="F16" s="608"/>
      <c r="G16" s="608"/>
      <c r="H16" s="608"/>
      <c r="I16" s="608"/>
      <c r="J16" s="608"/>
      <c r="K16" s="608"/>
      <c r="L16" s="608"/>
      <c r="M16" s="608"/>
      <c r="N16" s="608"/>
      <c r="O16" s="608"/>
      <c r="P16" s="608"/>
      <c r="Q16" s="609"/>
      <c r="R16" s="610">
        <v>22024</v>
      </c>
      <c r="S16" s="611"/>
      <c r="T16" s="611"/>
      <c r="U16" s="611"/>
      <c r="V16" s="611"/>
      <c r="W16" s="611"/>
      <c r="X16" s="611"/>
      <c r="Y16" s="612"/>
      <c r="Z16" s="613">
        <v>0.1</v>
      </c>
      <c r="AA16" s="613"/>
      <c r="AB16" s="613"/>
      <c r="AC16" s="613"/>
      <c r="AD16" s="614">
        <v>22024</v>
      </c>
      <c r="AE16" s="614"/>
      <c r="AF16" s="614"/>
      <c r="AG16" s="614"/>
      <c r="AH16" s="614"/>
      <c r="AI16" s="614"/>
      <c r="AJ16" s="614"/>
      <c r="AK16" s="614"/>
      <c r="AL16" s="615">
        <v>0.1</v>
      </c>
      <c r="AM16" s="616"/>
      <c r="AN16" s="616"/>
      <c r="AO16" s="617"/>
      <c r="AP16" s="607" t="s">
        <v>253</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254</v>
      </c>
      <c r="CE16" s="608"/>
      <c r="CF16" s="608"/>
      <c r="CG16" s="608"/>
      <c r="CH16" s="608"/>
      <c r="CI16" s="608"/>
      <c r="CJ16" s="608"/>
      <c r="CK16" s="608"/>
      <c r="CL16" s="608"/>
      <c r="CM16" s="608"/>
      <c r="CN16" s="608"/>
      <c r="CO16" s="608"/>
      <c r="CP16" s="608"/>
      <c r="CQ16" s="609"/>
      <c r="CR16" s="610">
        <v>984401</v>
      </c>
      <c r="CS16" s="611"/>
      <c r="CT16" s="611"/>
      <c r="CU16" s="611"/>
      <c r="CV16" s="611"/>
      <c r="CW16" s="611"/>
      <c r="CX16" s="611"/>
      <c r="CY16" s="612"/>
      <c r="CZ16" s="613">
        <v>2.4</v>
      </c>
      <c r="DA16" s="613"/>
      <c r="DB16" s="613"/>
      <c r="DC16" s="613"/>
      <c r="DD16" s="619" t="s">
        <v>122</v>
      </c>
      <c r="DE16" s="611"/>
      <c r="DF16" s="611"/>
      <c r="DG16" s="611"/>
      <c r="DH16" s="611"/>
      <c r="DI16" s="611"/>
      <c r="DJ16" s="611"/>
      <c r="DK16" s="611"/>
      <c r="DL16" s="611"/>
      <c r="DM16" s="611"/>
      <c r="DN16" s="611"/>
      <c r="DO16" s="611"/>
      <c r="DP16" s="612"/>
      <c r="DQ16" s="619">
        <v>92845</v>
      </c>
      <c r="DR16" s="611"/>
      <c r="DS16" s="611"/>
      <c r="DT16" s="611"/>
      <c r="DU16" s="611"/>
      <c r="DV16" s="611"/>
      <c r="DW16" s="611"/>
      <c r="DX16" s="611"/>
      <c r="DY16" s="611"/>
      <c r="DZ16" s="611"/>
      <c r="EA16" s="611"/>
      <c r="EB16" s="611"/>
      <c r="EC16" s="620"/>
    </row>
    <row r="17" spans="2:133" ht="11.25" customHeight="1" x14ac:dyDescent="0.15">
      <c r="B17" s="607" t="s">
        <v>255</v>
      </c>
      <c r="C17" s="608"/>
      <c r="D17" s="608"/>
      <c r="E17" s="608"/>
      <c r="F17" s="608"/>
      <c r="G17" s="608"/>
      <c r="H17" s="608"/>
      <c r="I17" s="608"/>
      <c r="J17" s="608"/>
      <c r="K17" s="608"/>
      <c r="L17" s="608"/>
      <c r="M17" s="608"/>
      <c r="N17" s="608"/>
      <c r="O17" s="608"/>
      <c r="P17" s="608"/>
      <c r="Q17" s="609"/>
      <c r="R17" s="610">
        <v>124748</v>
      </c>
      <c r="S17" s="611"/>
      <c r="T17" s="611"/>
      <c r="U17" s="611"/>
      <c r="V17" s="611"/>
      <c r="W17" s="611"/>
      <c r="X17" s="611"/>
      <c r="Y17" s="612"/>
      <c r="Z17" s="613">
        <v>0.3</v>
      </c>
      <c r="AA17" s="613"/>
      <c r="AB17" s="613"/>
      <c r="AC17" s="613"/>
      <c r="AD17" s="614">
        <v>124748</v>
      </c>
      <c r="AE17" s="614"/>
      <c r="AF17" s="614"/>
      <c r="AG17" s="614"/>
      <c r="AH17" s="614"/>
      <c r="AI17" s="614"/>
      <c r="AJ17" s="614"/>
      <c r="AK17" s="614"/>
      <c r="AL17" s="615">
        <v>0.6</v>
      </c>
      <c r="AM17" s="616"/>
      <c r="AN17" s="616"/>
      <c r="AO17" s="617"/>
      <c r="AP17" s="607" t="s">
        <v>256</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257</v>
      </c>
      <c r="CE17" s="608"/>
      <c r="CF17" s="608"/>
      <c r="CG17" s="608"/>
      <c r="CH17" s="608"/>
      <c r="CI17" s="608"/>
      <c r="CJ17" s="608"/>
      <c r="CK17" s="608"/>
      <c r="CL17" s="608"/>
      <c r="CM17" s="608"/>
      <c r="CN17" s="608"/>
      <c r="CO17" s="608"/>
      <c r="CP17" s="608"/>
      <c r="CQ17" s="609"/>
      <c r="CR17" s="610">
        <v>3409212</v>
      </c>
      <c r="CS17" s="611"/>
      <c r="CT17" s="611"/>
      <c r="CU17" s="611"/>
      <c r="CV17" s="611"/>
      <c r="CW17" s="611"/>
      <c r="CX17" s="611"/>
      <c r="CY17" s="612"/>
      <c r="CZ17" s="613">
        <v>8.1999999999999993</v>
      </c>
      <c r="DA17" s="613"/>
      <c r="DB17" s="613"/>
      <c r="DC17" s="613"/>
      <c r="DD17" s="619" t="s">
        <v>122</v>
      </c>
      <c r="DE17" s="611"/>
      <c r="DF17" s="611"/>
      <c r="DG17" s="611"/>
      <c r="DH17" s="611"/>
      <c r="DI17" s="611"/>
      <c r="DJ17" s="611"/>
      <c r="DK17" s="611"/>
      <c r="DL17" s="611"/>
      <c r="DM17" s="611"/>
      <c r="DN17" s="611"/>
      <c r="DO17" s="611"/>
      <c r="DP17" s="612"/>
      <c r="DQ17" s="619">
        <v>3324655</v>
      </c>
      <c r="DR17" s="611"/>
      <c r="DS17" s="611"/>
      <c r="DT17" s="611"/>
      <c r="DU17" s="611"/>
      <c r="DV17" s="611"/>
      <c r="DW17" s="611"/>
      <c r="DX17" s="611"/>
      <c r="DY17" s="611"/>
      <c r="DZ17" s="611"/>
      <c r="EA17" s="611"/>
      <c r="EB17" s="611"/>
      <c r="EC17" s="620"/>
    </row>
    <row r="18" spans="2:133" ht="11.25" customHeight="1" x14ac:dyDescent="0.15">
      <c r="B18" s="607" t="s">
        <v>258</v>
      </c>
      <c r="C18" s="608"/>
      <c r="D18" s="608"/>
      <c r="E18" s="608"/>
      <c r="F18" s="608"/>
      <c r="G18" s="608"/>
      <c r="H18" s="608"/>
      <c r="I18" s="608"/>
      <c r="J18" s="608"/>
      <c r="K18" s="608"/>
      <c r="L18" s="608"/>
      <c r="M18" s="608"/>
      <c r="N18" s="608"/>
      <c r="O18" s="608"/>
      <c r="P18" s="608"/>
      <c r="Q18" s="609"/>
      <c r="R18" s="610">
        <v>56913</v>
      </c>
      <c r="S18" s="611"/>
      <c r="T18" s="611"/>
      <c r="U18" s="611"/>
      <c r="V18" s="611"/>
      <c r="W18" s="611"/>
      <c r="X18" s="611"/>
      <c r="Y18" s="612"/>
      <c r="Z18" s="613">
        <v>0.1</v>
      </c>
      <c r="AA18" s="613"/>
      <c r="AB18" s="613"/>
      <c r="AC18" s="613"/>
      <c r="AD18" s="614">
        <v>56913</v>
      </c>
      <c r="AE18" s="614"/>
      <c r="AF18" s="614"/>
      <c r="AG18" s="614"/>
      <c r="AH18" s="614"/>
      <c r="AI18" s="614"/>
      <c r="AJ18" s="614"/>
      <c r="AK18" s="614"/>
      <c r="AL18" s="615">
        <v>0.3</v>
      </c>
      <c r="AM18" s="616"/>
      <c r="AN18" s="616"/>
      <c r="AO18" s="617"/>
      <c r="AP18" s="607" t="s">
        <v>259</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260</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261</v>
      </c>
      <c r="C19" s="608"/>
      <c r="D19" s="608"/>
      <c r="E19" s="608"/>
      <c r="F19" s="608"/>
      <c r="G19" s="608"/>
      <c r="H19" s="608"/>
      <c r="I19" s="608"/>
      <c r="J19" s="608"/>
      <c r="K19" s="608"/>
      <c r="L19" s="608"/>
      <c r="M19" s="608"/>
      <c r="N19" s="608"/>
      <c r="O19" s="608"/>
      <c r="P19" s="608"/>
      <c r="Q19" s="609"/>
      <c r="R19" s="610">
        <v>53127</v>
      </c>
      <c r="S19" s="611"/>
      <c r="T19" s="611"/>
      <c r="U19" s="611"/>
      <c r="V19" s="611"/>
      <c r="W19" s="611"/>
      <c r="X19" s="611"/>
      <c r="Y19" s="612"/>
      <c r="Z19" s="613">
        <v>0.1</v>
      </c>
      <c r="AA19" s="613"/>
      <c r="AB19" s="613"/>
      <c r="AC19" s="613"/>
      <c r="AD19" s="614">
        <v>53127</v>
      </c>
      <c r="AE19" s="614"/>
      <c r="AF19" s="614"/>
      <c r="AG19" s="614"/>
      <c r="AH19" s="614"/>
      <c r="AI19" s="614"/>
      <c r="AJ19" s="614"/>
      <c r="AK19" s="614"/>
      <c r="AL19" s="615">
        <v>0.2</v>
      </c>
      <c r="AM19" s="616"/>
      <c r="AN19" s="616"/>
      <c r="AO19" s="617"/>
      <c r="AP19" s="607" t="s">
        <v>262</v>
      </c>
      <c r="AQ19" s="608"/>
      <c r="AR19" s="608"/>
      <c r="AS19" s="608"/>
      <c r="AT19" s="608"/>
      <c r="AU19" s="608"/>
      <c r="AV19" s="608"/>
      <c r="AW19" s="608"/>
      <c r="AX19" s="608"/>
      <c r="AY19" s="608"/>
      <c r="AZ19" s="608"/>
      <c r="BA19" s="608"/>
      <c r="BB19" s="608"/>
      <c r="BC19" s="608"/>
      <c r="BD19" s="608"/>
      <c r="BE19" s="608"/>
      <c r="BF19" s="609"/>
      <c r="BG19" s="610">
        <v>3841</v>
      </c>
      <c r="BH19" s="611"/>
      <c r="BI19" s="611"/>
      <c r="BJ19" s="611"/>
      <c r="BK19" s="611"/>
      <c r="BL19" s="611"/>
      <c r="BM19" s="611"/>
      <c r="BN19" s="612"/>
      <c r="BO19" s="613">
        <v>0</v>
      </c>
      <c r="BP19" s="613"/>
      <c r="BQ19" s="613"/>
      <c r="BR19" s="613"/>
      <c r="BS19" s="614" t="s">
        <v>122</v>
      </c>
      <c r="BT19" s="614"/>
      <c r="BU19" s="614"/>
      <c r="BV19" s="614"/>
      <c r="BW19" s="614"/>
      <c r="BX19" s="614"/>
      <c r="BY19" s="614"/>
      <c r="BZ19" s="614"/>
      <c r="CA19" s="614"/>
      <c r="CB19" s="618"/>
      <c r="CD19" s="607" t="s">
        <v>263</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264</v>
      </c>
      <c r="C20" s="624"/>
      <c r="D20" s="624"/>
      <c r="E20" s="624"/>
      <c r="F20" s="624"/>
      <c r="G20" s="624"/>
      <c r="H20" s="624"/>
      <c r="I20" s="624"/>
      <c r="J20" s="624"/>
      <c r="K20" s="624"/>
      <c r="L20" s="624"/>
      <c r="M20" s="624"/>
      <c r="N20" s="624"/>
      <c r="O20" s="624"/>
      <c r="P20" s="624"/>
      <c r="Q20" s="625"/>
      <c r="R20" s="610">
        <v>3786</v>
      </c>
      <c r="S20" s="611"/>
      <c r="T20" s="611"/>
      <c r="U20" s="611"/>
      <c r="V20" s="611"/>
      <c r="W20" s="611"/>
      <c r="X20" s="611"/>
      <c r="Y20" s="612"/>
      <c r="Z20" s="613">
        <v>0</v>
      </c>
      <c r="AA20" s="613"/>
      <c r="AB20" s="613"/>
      <c r="AC20" s="613"/>
      <c r="AD20" s="614">
        <v>3786</v>
      </c>
      <c r="AE20" s="614"/>
      <c r="AF20" s="614"/>
      <c r="AG20" s="614"/>
      <c r="AH20" s="614"/>
      <c r="AI20" s="614"/>
      <c r="AJ20" s="614"/>
      <c r="AK20" s="614"/>
      <c r="AL20" s="615">
        <v>0</v>
      </c>
      <c r="AM20" s="616"/>
      <c r="AN20" s="616"/>
      <c r="AO20" s="617"/>
      <c r="AP20" s="607" t="s">
        <v>265</v>
      </c>
      <c r="AQ20" s="608"/>
      <c r="AR20" s="608"/>
      <c r="AS20" s="608"/>
      <c r="AT20" s="608"/>
      <c r="AU20" s="608"/>
      <c r="AV20" s="608"/>
      <c r="AW20" s="608"/>
      <c r="AX20" s="608"/>
      <c r="AY20" s="608"/>
      <c r="AZ20" s="608"/>
      <c r="BA20" s="608"/>
      <c r="BB20" s="608"/>
      <c r="BC20" s="608"/>
      <c r="BD20" s="608"/>
      <c r="BE20" s="608"/>
      <c r="BF20" s="609"/>
      <c r="BG20" s="610">
        <v>3841</v>
      </c>
      <c r="BH20" s="611"/>
      <c r="BI20" s="611"/>
      <c r="BJ20" s="611"/>
      <c r="BK20" s="611"/>
      <c r="BL20" s="611"/>
      <c r="BM20" s="611"/>
      <c r="BN20" s="612"/>
      <c r="BO20" s="613">
        <v>0</v>
      </c>
      <c r="BP20" s="613"/>
      <c r="BQ20" s="613"/>
      <c r="BR20" s="613"/>
      <c r="BS20" s="614" t="s">
        <v>122</v>
      </c>
      <c r="BT20" s="614"/>
      <c r="BU20" s="614"/>
      <c r="BV20" s="614"/>
      <c r="BW20" s="614"/>
      <c r="BX20" s="614"/>
      <c r="BY20" s="614"/>
      <c r="BZ20" s="614"/>
      <c r="CA20" s="614"/>
      <c r="CB20" s="618"/>
      <c r="CD20" s="607" t="s">
        <v>266</v>
      </c>
      <c r="CE20" s="608"/>
      <c r="CF20" s="608"/>
      <c r="CG20" s="608"/>
      <c r="CH20" s="608"/>
      <c r="CI20" s="608"/>
      <c r="CJ20" s="608"/>
      <c r="CK20" s="608"/>
      <c r="CL20" s="608"/>
      <c r="CM20" s="608"/>
      <c r="CN20" s="608"/>
      <c r="CO20" s="608"/>
      <c r="CP20" s="608"/>
      <c r="CQ20" s="609"/>
      <c r="CR20" s="610">
        <v>41714100</v>
      </c>
      <c r="CS20" s="611"/>
      <c r="CT20" s="611"/>
      <c r="CU20" s="611"/>
      <c r="CV20" s="611"/>
      <c r="CW20" s="611"/>
      <c r="CX20" s="611"/>
      <c r="CY20" s="612"/>
      <c r="CZ20" s="613">
        <v>100</v>
      </c>
      <c r="DA20" s="613"/>
      <c r="DB20" s="613"/>
      <c r="DC20" s="613"/>
      <c r="DD20" s="619">
        <v>4722600</v>
      </c>
      <c r="DE20" s="611"/>
      <c r="DF20" s="611"/>
      <c r="DG20" s="611"/>
      <c r="DH20" s="611"/>
      <c r="DI20" s="611"/>
      <c r="DJ20" s="611"/>
      <c r="DK20" s="611"/>
      <c r="DL20" s="611"/>
      <c r="DM20" s="611"/>
      <c r="DN20" s="611"/>
      <c r="DO20" s="611"/>
      <c r="DP20" s="612"/>
      <c r="DQ20" s="619">
        <v>26769750</v>
      </c>
      <c r="DR20" s="611"/>
      <c r="DS20" s="611"/>
      <c r="DT20" s="611"/>
      <c r="DU20" s="611"/>
      <c r="DV20" s="611"/>
      <c r="DW20" s="611"/>
      <c r="DX20" s="611"/>
      <c r="DY20" s="611"/>
      <c r="DZ20" s="611"/>
      <c r="EA20" s="611"/>
      <c r="EB20" s="611"/>
      <c r="EC20" s="620"/>
    </row>
    <row r="21" spans="2:133" ht="11.25" customHeight="1" x14ac:dyDescent="0.15">
      <c r="B21" s="607" t="s">
        <v>267</v>
      </c>
      <c r="C21" s="608"/>
      <c r="D21" s="608"/>
      <c r="E21" s="608"/>
      <c r="F21" s="608"/>
      <c r="G21" s="608"/>
      <c r="H21" s="608"/>
      <c r="I21" s="608"/>
      <c r="J21" s="608"/>
      <c r="K21" s="608"/>
      <c r="L21" s="608"/>
      <c r="M21" s="608"/>
      <c r="N21" s="608"/>
      <c r="O21" s="608"/>
      <c r="P21" s="608"/>
      <c r="Q21" s="609"/>
      <c r="R21" s="610">
        <v>13100992</v>
      </c>
      <c r="S21" s="611"/>
      <c r="T21" s="611"/>
      <c r="U21" s="611"/>
      <c r="V21" s="611"/>
      <c r="W21" s="611"/>
      <c r="X21" s="611"/>
      <c r="Y21" s="612"/>
      <c r="Z21" s="613">
        <v>30</v>
      </c>
      <c r="AA21" s="613"/>
      <c r="AB21" s="613"/>
      <c r="AC21" s="613"/>
      <c r="AD21" s="614">
        <v>11327643</v>
      </c>
      <c r="AE21" s="614"/>
      <c r="AF21" s="614"/>
      <c r="AG21" s="614"/>
      <c r="AH21" s="614"/>
      <c r="AI21" s="614"/>
      <c r="AJ21" s="614"/>
      <c r="AK21" s="614"/>
      <c r="AL21" s="615">
        <v>51.5</v>
      </c>
      <c r="AM21" s="616"/>
      <c r="AN21" s="616"/>
      <c r="AO21" s="617"/>
      <c r="AP21" s="607" t="s">
        <v>268</v>
      </c>
      <c r="AQ21" s="626"/>
      <c r="AR21" s="626"/>
      <c r="AS21" s="626"/>
      <c r="AT21" s="626"/>
      <c r="AU21" s="626"/>
      <c r="AV21" s="626"/>
      <c r="AW21" s="626"/>
      <c r="AX21" s="626"/>
      <c r="AY21" s="626"/>
      <c r="AZ21" s="626"/>
      <c r="BA21" s="626"/>
      <c r="BB21" s="626"/>
      <c r="BC21" s="626"/>
      <c r="BD21" s="626"/>
      <c r="BE21" s="626"/>
      <c r="BF21" s="627"/>
      <c r="BG21" s="610">
        <v>3522</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269</v>
      </c>
      <c r="C22" s="608"/>
      <c r="D22" s="608"/>
      <c r="E22" s="608"/>
      <c r="F22" s="608"/>
      <c r="G22" s="608"/>
      <c r="H22" s="608"/>
      <c r="I22" s="608"/>
      <c r="J22" s="608"/>
      <c r="K22" s="608"/>
      <c r="L22" s="608"/>
      <c r="M22" s="608"/>
      <c r="N22" s="608"/>
      <c r="O22" s="608"/>
      <c r="P22" s="608"/>
      <c r="Q22" s="609"/>
      <c r="R22" s="610">
        <v>11327643</v>
      </c>
      <c r="S22" s="611"/>
      <c r="T22" s="611"/>
      <c r="U22" s="611"/>
      <c r="V22" s="611"/>
      <c r="W22" s="611"/>
      <c r="X22" s="611"/>
      <c r="Y22" s="612"/>
      <c r="Z22" s="613">
        <v>26</v>
      </c>
      <c r="AA22" s="613"/>
      <c r="AB22" s="613"/>
      <c r="AC22" s="613"/>
      <c r="AD22" s="614">
        <v>11327643</v>
      </c>
      <c r="AE22" s="614"/>
      <c r="AF22" s="614"/>
      <c r="AG22" s="614"/>
      <c r="AH22" s="614"/>
      <c r="AI22" s="614"/>
      <c r="AJ22" s="614"/>
      <c r="AK22" s="614"/>
      <c r="AL22" s="615">
        <v>51.5</v>
      </c>
      <c r="AM22" s="616"/>
      <c r="AN22" s="616"/>
      <c r="AO22" s="617"/>
      <c r="AP22" s="607" t="s">
        <v>270</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272</v>
      </c>
      <c r="C23" s="608"/>
      <c r="D23" s="608"/>
      <c r="E23" s="608"/>
      <c r="F23" s="608"/>
      <c r="G23" s="608"/>
      <c r="H23" s="608"/>
      <c r="I23" s="608"/>
      <c r="J23" s="608"/>
      <c r="K23" s="608"/>
      <c r="L23" s="608"/>
      <c r="M23" s="608"/>
      <c r="N23" s="608"/>
      <c r="O23" s="608"/>
      <c r="P23" s="608"/>
      <c r="Q23" s="609"/>
      <c r="R23" s="610">
        <v>1773349</v>
      </c>
      <c r="S23" s="611"/>
      <c r="T23" s="611"/>
      <c r="U23" s="611"/>
      <c r="V23" s="611"/>
      <c r="W23" s="611"/>
      <c r="X23" s="611"/>
      <c r="Y23" s="612"/>
      <c r="Z23" s="613">
        <v>4.0999999999999996</v>
      </c>
      <c r="AA23" s="613"/>
      <c r="AB23" s="613"/>
      <c r="AC23" s="613"/>
      <c r="AD23" s="614" t="s">
        <v>122</v>
      </c>
      <c r="AE23" s="614"/>
      <c r="AF23" s="614"/>
      <c r="AG23" s="614"/>
      <c r="AH23" s="614"/>
      <c r="AI23" s="614"/>
      <c r="AJ23" s="614"/>
      <c r="AK23" s="614"/>
      <c r="AL23" s="615" t="s">
        <v>122</v>
      </c>
      <c r="AM23" s="616"/>
      <c r="AN23" s="616"/>
      <c r="AO23" s="617"/>
      <c r="AP23" s="607" t="s">
        <v>273</v>
      </c>
      <c r="AQ23" s="626"/>
      <c r="AR23" s="626"/>
      <c r="AS23" s="626"/>
      <c r="AT23" s="626"/>
      <c r="AU23" s="626"/>
      <c r="AV23" s="626"/>
      <c r="AW23" s="626"/>
      <c r="AX23" s="626"/>
      <c r="AY23" s="626"/>
      <c r="AZ23" s="626"/>
      <c r="BA23" s="626"/>
      <c r="BB23" s="626"/>
      <c r="BC23" s="626"/>
      <c r="BD23" s="626"/>
      <c r="BE23" s="626"/>
      <c r="BF23" s="627"/>
      <c r="BG23" s="610">
        <v>319</v>
      </c>
      <c r="BH23" s="611"/>
      <c r="BI23" s="611"/>
      <c r="BJ23" s="611"/>
      <c r="BK23" s="611"/>
      <c r="BL23" s="611"/>
      <c r="BM23" s="611"/>
      <c r="BN23" s="612"/>
      <c r="BO23" s="613">
        <v>0</v>
      </c>
      <c r="BP23" s="613"/>
      <c r="BQ23" s="613"/>
      <c r="BR23" s="613"/>
      <c r="BS23" s="614" t="s">
        <v>122</v>
      </c>
      <c r="BT23" s="614"/>
      <c r="BU23" s="614"/>
      <c r="BV23" s="614"/>
      <c r="BW23" s="614"/>
      <c r="BX23" s="614"/>
      <c r="BY23" s="614"/>
      <c r="BZ23" s="614"/>
      <c r="CA23" s="614"/>
      <c r="CB23" s="618"/>
      <c r="CD23" s="592" t="s">
        <v>213</v>
      </c>
      <c r="CE23" s="593"/>
      <c r="CF23" s="593"/>
      <c r="CG23" s="593"/>
      <c r="CH23" s="593"/>
      <c r="CI23" s="593"/>
      <c r="CJ23" s="593"/>
      <c r="CK23" s="593"/>
      <c r="CL23" s="593"/>
      <c r="CM23" s="593"/>
      <c r="CN23" s="593"/>
      <c r="CO23" s="593"/>
      <c r="CP23" s="593"/>
      <c r="CQ23" s="594"/>
      <c r="CR23" s="592" t="s">
        <v>274</v>
      </c>
      <c r="CS23" s="593"/>
      <c r="CT23" s="593"/>
      <c r="CU23" s="593"/>
      <c r="CV23" s="593"/>
      <c r="CW23" s="593"/>
      <c r="CX23" s="593"/>
      <c r="CY23" s="594"/>
      <c r="CZ23" s="592" t="s">
        <v>275</v>
      </c>
      <c r="DA23" s="593"/>
      <c r="DB23" s="593"/>
      <c r="DC23" s="594"/>
      <c r="DD23" s="592" t="s">
        <v>276</v>
      </c>
      <c r="DE23" s="593"/>
      <c r="DF23" s="593"/>
      <c r="DG23" s="593"/>
      <c r="DH23" s="593"/>
      <c r="DI23" s="593"/>
      <c r="DJ23" s="593"/>
      <c r="DK23" s="594"/>
      <c r="DL23" s="637" t="s">
        <v>277</v>
      </c>
      <c r="DM23" s="638"/>
      <c r="DN23" s="638"/>
      <c r="DO23" s="638"/>
      <c r="DP23" s="638"/>
      <c r="DQ23" s="638"/>
      <c r="DR23" s="638"/>
      <c r="DS23" s="638"/>
      <c r="DT23" s="638"/>
      <c r="DU23" s="638"/>
      <c r="DV23" s="639"/>
      <c r="DW23" s="592" t="s">
        <v>278</v>
      </c>
      <c r="DX23" s="593"/>
      <c r="DY23" s="593"/>
      <c r="DZ23" s="593"/>
      <c r="EA23" s="593"/>
      <c r="EB23" s="593"/>
      <c r="EC23" s="594"/>
    </row>
    <row r="24" spans="2:133" ht="11.25" customHeight="1" x14ac:dyDescent="0.15">
      <c r="B24" s="607" t="s">
        <v>279</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280</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281</v>
      </c>
      <c r="CE24" s="597"/>
      <c r="CF24" s="597"/>
      <c r="CG24" s="597"/>
      <c r="CH24" s="597"/>
      <c r="CI24" s="597"/>
      <c r="CJ24" s="597"/>
      <c r="CK24" s="597"/>
      <c r="CL24" s="597"/>
      <c r="CM24" s="597"/>
      <c r="CN24" s="597"/>
      <c r="CO24" s="597"/>
      <c r="CP24" s="597"/>
      <c r="CQ24" s="598"/>
      <c r="CR24" s="599">
        <v>17434261</v>
      </c>
      <c r="CS24" s="600"/>
      <c r="CT24" s="600"/>
      <c r="CU24" s="600"/>
      <c r="CV24" s="600"/>
      <c r="CW24" s="600"/>
      <c r="CX24" s="600"/>
      <c r="CY24" s="601"/>
      <c r="CZ24" s="604">
        <v>41.8</v>
      </c>
      <c r="DA24" s="605"/>
      <c r="DB24" s="605"/>
      <c r="DC24" s="621"/>
      <c r="DD24" s="645">
        <v>12249183</v>
      </c>
      <c r="DE24" s="600"/>
      <c r="DF24" s="600"/>
      <c r="DG24" s="600"/>
      <c r="DH24" s="600"/>
      <c r="DI24" s="600"/>
      <c r="DJ24" s="600"/>
      <c r="DK24" s="601"/>
      <c r="DL24" s="645">
        <v>11116625</v>
      </c>
      <c r="DM24" s="600"/>
      <c r="DN24" s="600"/>
      <c r="DO24" s="600"/>
      <c r="DP24" s="600"/>
      <c r="DQ24" s="600"/>
      <c r="DR24" s="600"/>
      <c r="DS24" s="600"/>
      <c r="DT24" s="600"/>
      <c r="DU24" s="600"/>
      <c r="DV24" s="601"/>
      <c r="DW24" s="604">
        <v>50.2</v>
      </c>
      <c r="DX24" s="605"/>
      <c r="DY24" s="605"/>
      <c r="DZ24" s="605"/>
      <c r="EA24" s="605"/>
      <c r="EB24" s="605"/>
      <c r="EC24" s="606"/>
    </row>
    <row r="25" spans="2:133" ht="11.25" customHeight="1" x14ac:dyDescent="0.15">
      <c r="B25" s="607" t="s">
        <v>282</v>
      </c>
      <c r="C25" s="608"/>
      <c r="D25" s="608"/>
      <c r="E25" s="608"/>
      <c r="F25" s="608"/>
      <c r="G25" s="608"/>
      <c r="H25" s="608"/>
      <c r="I25" s="608"/>
      <c r="J25" s="608"/>
      <c r="K25" s="608"/>
      <c r="L25" s="608"/>
      <c r="M25" s="608"/>
      <c r="N25" s="608"/>
      <c r="O25" s="608"/>
      <c r="P25" s="608"/>
      <c r="Q25" s="609"/>
      <c r="R25" s="610">
        <v>23695013</v>
      </c>
      <c r="S25" s="611"/>
      <c r="T25" s="611"/>
      <c r="U25" s="611"/>
      <c r="V25" s="611"/>
      <c r="W25" s="611"/>
      <c r="X25" s="611"/>
      <c r="Y25" s="612"/>
      <c r="Z25" s="613">
        <v>54.3</v>
      </c>
      <c r="AA25" s="613"/>
      <c r="AB25" s="613"/>
      <c r="AC25" s="613"/>
      <c r="AD25" s="614">
        <v>21921345</v>
      </c>
      <c r="AE25" s="614"/>
      <c r="AF25" s="614"/>
      <c r="AG25" s="614"/>
      <c r="AH25" s="614"/>
      <c r="AI25" s="614"/>
      <c r="AJ25" s="614"/>
      <c r="AK25" s="614"/>
      <c r="AL25" s="615">
        <v>99.7</v>
      </c>
      <c r="AM25" s="616"/>
      <c r="AN25" s="616"/>
      <c r="AO25" s="617"/>
      <c r="AP25" s="607" t="s">
        <v>283</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284</v>
      </c>
      <c r="CE25" s="608"/>
      <c r="CF25" s="608"/>
      <c r="CG25" s="608"/>
      <c r="CH25" s="608"/>
      <c r="CI25" s="608"/>
      <c r="CJ25" s="608"/>
      <c r="CK25" s="608"/>
      <c r="CL25" s="608"/>
      <c r="CM25" s="608"/>
      <c r="CN25" s="608"/>
      <c r="CO25" s="608"/>
      <c r="CP25" s="608"/>
      <c r="CQ25" s="609"/>
      <c r="CR25" s="610">
        <v>6276923</v>
      </c>
      <c r="CS25" s="642"/>
      <c r="CT25" s="642"/>
      <c r="CU25" s="642"/>
      <c r="CV25" s="642"/>
      <c r="CW25" s="642"/>
      <c r="CX25" s="642"/>
      <c r="CY25" s="643"/>
      <c r="CZ25" s="615">
        <v>15</v>
      </c>
      <c r="DA25" s="640"/>
      <c r="DB25" s="640"/>
      <c r="DC25" s="644"/>
      <c r="DD25" s="619">
        <v>5798941</v>
      </c>
      <c r="DE25" s="642"/>
      <c r="DF25" s="642"/>
      <c r="DG25" s="642"/>
      <c r="DH25" s="642"/>
      <c r="DI25" s="642"/>
      <c r="DJ25" s="642"/>
      <c r="DK25" s="643"/>
      <c r="DL25" s="619">
        <v>5717895</v>
      </c>
      <c r="DM25" s="642"/>
      <c r="DN25" s="642"/>
      <c r="DO25" s="642"/>
      <c r="DP25" s="642"/>
      <c r="DQ25" s="642"/>
      <c r="DR25" s="642"/>
      <c r="DS25" s="642"/>
      <c r="DT25" s="642"/>
      <c r="DU25" s="642"/>
      <c r="DV25" s="643"/>
      <c r="DW25" s="615">
        <v>25.8</v>
      </c>
      <c r="DX25" s="640"/>
      <c r="DY25" s="640"/>
      <c r="DZ25" s="640"/>
      <c r="EA25" s="640"/>
      <c r="EB25" s="640"/>
      <c r="EC25" s="641"/>
    </row>
    <row r="26" spans="2:133" ht="11.25" customHeight="1" x14ac:dyDescent="0.15">
      <c r="B26" s="607" t="s">
        <v>285</v>
      </c>
      <c r="C26" s="608"/>
      <c r="D26" s="608"/>
      <c r="E26" s="608"/>
      <c r="F26" s="608"/>
      <c r="G26" s="608"/>
      <c r="H26" s="608"/>
      <c r="I26" s="608"/>
      <c r="J26" s="608"/>
      <c r="K26" s="608"/>
      <c r="L26" s="608"/>
      <c r="M26" s="608"/>
      <c r="N26" s="608"/>
      <c r="O26" s="608"/>
      <c r="P26" s="608"/>
      <c r="Q26" s="609"/>
      <c r="R26" s="610">
        <v>7108</v>
      </c>
      <c r="S26" s="611"/>
      <c r="T26" s="611"/>
      <c r="U26" s="611"/>
      <c r="V26" s="611"/>
      <c r="W26" s="611"/>
      <c r="X26" s="611"/>
      <c r="Y26" s="612"/>
      <c r="Z26" s="613">
        <v>0</v>
      </c>
      <c r="AA26" s="613"/>
      <c r="AB26" s="613"/>
      <c r="AC26" s="613"/>
      <c r="AD26" s="614">
        <v>7108</v>
      </c>
      <c r="AE26" s="614"/>
      <c r="AF26" s="614"/>
      <c r="AG26" s="614"/>
      <c r="AH26" s="614"/>
      <c r="AI26" s="614"/>
      <c r="AJ26" s="614"/>
      <c r="AK26" s="614"/>
      <c r="AL26" s="615">
        <v>0</v>
      </c>
      <c r="AM26" s="616"/>
      <c r="AN26" s="616"/>
      <c r="AO26" s="617"/>
      <c r="AP26" s="607" t="s">
        <v>286</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287</v>
      </c>
      <c r="CE26" s="608"/>
      <c r="CF26" s="608"/>
      <c r="CG26" s="608"/>
      <c r="CH26" s="608"/>
      <c r="CI26" s="608"/>
      <c r="CJ26" s="608"/>
      <c r="CK26" s="608"/>
      <c r="CL26" s="608"/>
      <c r="CM26" s="608"/>
      <c r="CN26" s="608"/>
      <c r="CO26" s="608"/>
      <c r="CP26" s="608"/>
      <c r="CQ26" s="609"/>
      <c r="CR26" s="610">
        <v>4161236</v>
      </c>
      <c r="CS26" s="611"/>
      <c r="CT26" s="611"/>
      <c r="CU26" s="611"/>
      <c r="CV26" s="611"/>
      <c r="CW26" s="611"/>
      <c r="CX26" s="611"/>
      <c r="CY26" s="612"/>
      <c r="CZ26" s="615">
        <v>10</v>
      </c>
      <c r="DA26" s="640"/>
      <c r="DB26" s="640"/>
      <c r="DC26" s="644"/>
      <c r="DD26" s="619">
        <v>3934277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288</v>
      </c>
      <c r="C27" s="608"/>
      <c r="D27" s="608"/>
      <c r="E27" s="608"/>
      <c r="F27" s="608"/>
      <c r="G27" s="608"/>
      <c r="H27" s="608"/>
      <c r="I27" s="608"/>
      <c r="J27" s="608"/>
      <c r="K27" s="608"/>
      <c r="L27" s="608"/>
      <c r="M27" s="608"/>
      <c r="N27" s="608"/>
      <c r="O27" s="608"/>
      <c r="P27" s="608"/>
      <c r="Q27" s="609"/>
      <c r="R27" s="610">
        <v>61019</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289</v>
      </c>
      <c r="AQ27" s="608"/>
      <c r="AR27" s="608"/>
      <c r="AS27" s="608"/>
      <c r="AT27" s="608"/>
      <c r="AU27" s="608"/>
      <c r="AV27" s="608"/>
      <c r="AW27" s="608"/>
      <c r="AX27" s="608"/>
      <c r="AY27" s="608"/>
      <c r="AZ27" s="608"/>
      <c r="BA27" s="608"/>
      <c r="BB27" s="608"/>
      <c r="BC27" s="608"/>
      <c r="BD27" s="608"/>
      <c r="BE27" s="608"/>
      <c r="BF27" s="609"/>
      <c r="BG27" s="610">
        <v>8128251</v>
      </c>
      <c r="BH27" s="611"/>
      <c r="BI27" s="611"/>
      <c r="BJ27" s="611"/>
      <c r="BK27" s="611"/>
      <c r="BL27" s="611"/>
      <c r="BM27" s="611"/>
      <c r="BN27" s="612"/>
      <c r="BO27" s="613">
        <v>100</v>
      </c>
      <c r="BP27" s="613"/>
      <c r="BQ27" s="613"/>
      <c r="BR27" s="613"/>
      <c r="BS27" s="614">
        <v>118532</v>
      </c>
      <c r="BT27" s="614"/>
      <c r="BU27" s="614"/>
      <c r="BV27" s="614"/>
      <c r="BW27" s="614"/>
      <c r="BX27" s="614"/>
      <c r="BY27" s="614"/>
      <c r="BZ27" s="614"/>
      <c r="CA27" s="614"/>
      <c r="CB27" s="618"/>
      <c r="CD27" s="607" t="s">
        <v>290</v>
      </c>
      <c r="CE27" s="608"/>
      <c r="CF27" s="608"/>
      <c r="CG27" s="608"/>
      <c r="CH27" s="608"/>
      <c r="CI27" s="608"/>
      <c r="CJ27" s="608"/>
      <c r="CK27" s="608"/>
      <c r="CL27" s="608"/>
      <c r="CM27" s="608"/>
      <c r="CN27" s="608"/>
      <c r="CO27" s="608"/>
      <c r="CP27" s="608"/>
      <c r="CQ27" s="609"/>
      <c r="CR27" s="610">
        <v>7748126</v>
      </c>
      <c r="CS27" s="642"/>
      <c r="CT27" s="642"/>
      <c r="CU27" s="642"/>
      <c r="CV27" s="642"/>
      <c r="CW27" s="642"/>
      <c r="CX27" s="642"/>
      <c r="CY27" s="643"/>
      <c r="CZ27" s="615">
        <v>18.600000000000001</v>
      </c>
      <c r="DA27" s="640"/>
      <c r="DB27" s="640"/>
      <c r="DC27" s="644"/>
      <c r="DD27" s="619">
        <v>3125587</v>
      </c>
      <c r="DE27" s="642"/>
      <c r="DF27" s="642"/>
      <c r="DG27" s="642"/>
      <c r="DH27" s="642"/>
      <c r="DI27" s="642"/>
      <c r="DJ27" s="642"/>
      <c r="DK27" s="643"/>
      <c r="DL27" s="619">
        <v>2074075</v>
      </c>
      <c r="DM27" s="642"/>
      <c r="DN27" s="642"/>
      <c r="DO27" s="642"/>
      <c r="DP27" s="642"/>
      <c r="DQ27" s="642"/>
      <c r="DR27" s="642"/>
      <c r="DS27" s="642"/>
      <c r="DT27" s="642"/>
      <c r="DU27" s="642"/>
      <c r="DV27" s="643"/>
      <c r="DW27" s="615">
        <v>9.4</v>
      </c>
      <c r="DX27" s="640"/>
      <c r="DY27" s="640"/>
      <c r="DZ27" s="640"/>
      <c r="EA27" s="640"/>
      <c r="EB27" s="640"/>
      <c r="EC27" s="641"/>
    </row>
    <row r="28" spans="2:133" ht="11.25" customHeight="1" x14ac:dyDescent="0.15">
      <c r="B28" s="607" t="s">
        <v>291</v>
      </c>
      <c r="C28" s="608"/>
      <c r="D28" s="608"/>
      <c r="E28" s="608"/>
      <c r="F28" s="608"/>
      <c r="G28" s="608"/>
      <c r="H28" s="608"/>
      <c r="I28" s="608"/>
      <c r="J28" s="608"/>
      <c r="K28" s="608"/>
      <c r="L28" s="608"/>
      <c r="M28" s="608"/>
      <c r="N28" s="608"/>
      <c r="O28" s="608"/>
      <c r="P28" s="608"/>
      <c r="Q28" s="609"/>
      <c r="R28" s="610">
        <v>351363</v>
      </c>
      <c r="S28" s="611"/>
      <c r="T28" s="611"/>
      <c r="U28" s="611"/>
      <c r="V28" s="611"/>
      <c r="W28" s="611"/>
      <c r="X28" s="611"/>
      <c r="Y28" s="612"/>
      <c r="Z28" s="613">
        <v>0.8</v>
      </c>
      <c r="AA28" s="613"/>
      <c r="AB28" s="613"/>
      <c r="AC28" s="613"/>
      <c r="AD28" s="614">
        <v>26682</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292</v>
      </c>
      <c r="CE28" s="608"/>
      <c r="CF28" s="608"/>
      <c r="CG28" s="608"/>
      <c r="CH28" s="608"/>
      <c r="CI28" s="608"/>
      <c r="CJ28" s="608"/>
      <c r="CK28" s="608"/>
      <c r="CL28" s="608"/>
      <c r="CM28" s="608"/>
      <c r="CN28" s="608"/>
      <c r="CO28" s="608"/>
      <c r="CP28" s="608"/>
      <c r="CQ28" s="609"/>
      <c r="CR28" s="610">
        <v>3409212</v>
      </c>
      <c r="CS28" s="611"/>
      <c r="CT28" s="611"/>
      <c r="CU28" s="611"/>
      <c r="CV28" s="611"/>
      <c r="CW28" s="611"/>
      <c r="CX28" s="611"/>
      <c r="CY28" s="612"/>
      <c r="CZ28" s="615">
        <v>8.1999999999999993</v>
      </c>
      <c r="DA28" s="640"/>
      <c r="DB28" s="640"/>
      <c r="DC28" s="644"/>
      <c r="DD28" s="619">
        <v>3324655</v>
      </c>
      <c r="DE28" s="611"/>
      <c r="DF28" s="611"/>
      <c r="DG28" s="611"/>
      <c r="DH28" s="611"/>
      <c r="DI28" s="611"/>
      <c r="DJ28" s="611"/>
      <c r="DK28" s="612"/>
      <c r="DL28" s="619">
        <v>3324655</v>
      </c>
      <c r="DM28" s="611"/>
      <c r="DN28" s="611"/>
      <c r="DO28" s="611"/>
      <c r="DP28" s="611"/>
      <c r="DQ28" s="611"/>
      <c r="DR28" s="611"/>
      <c r="DS28" s="611"/>
      <c r="DT28" s="611"/>
      <c r="DU28" s="611"/>
      <c r="DV28" s="612"/>
      <c r="DW28" s="615">
        <v>15</v>
      </c>
      <c r="DX28" s="640"/>
      <c r="DY28" s="640"/>
      <c r="DZ28" s="640"/>
      <c r="EA28" s="640"/>
      <c r="EB28" s="640"/>
      <c r="EC28" s="641"/>
    </row>
    <row r="29" spans="2:133" ht="11.25" customHeight="1" x14ac:dyDescent="0.15">
      <c r="B29" s="607" t="s">
        <v>293</v>
      </c>
      <c r="C29" s="608"/>
      <c r="D29" s="608"/>
      <c r="E29" s="608"/>
      <c r="F29" s="608"/>
      <c r="G29" s="608"/>
      <c r="H29" s="608"/>
      <c r="I29" s="608"/>
      <c r="J29" s="608"/>
      <c r="K29" s="608"/>
      <c r="L29" s="608"/>
      <c r="M29" s="608"/>
      <c r="N29" s="608"/>
      <c r="O29" s="608"/>
      <c r="P29" s="608"/>
      <c r="Q29" s="609"/>
      <c r="R29" s="610">
        <v>141025</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294</v>
      </c>
      <c r="CE29" s="647"/>
      <c r="CF29" s="607" t="s">
        <v>66</v>
      </c>
      <c r="CG29" s="608"/>
      <c r="CH29" s="608"/>
      <c r="CI29" s="608"/>
      <c r="CJ29" s="608"/>
      <c r="CK29" s="608"/>
      <c r="CL29" s="608"/>
      <c r="CM29" s="608"/>
      <c r="CN29" s="608"/>
      <c r="CO29" s="608"/>
      <c r="CP29" s="608"/>
      <c r="CQ29" s="609"/>
      <c r="CR29" s="610">
        <v>3409212</v>
      </c>
      <c r="CS29" s="642"/>
      <c r="CT29" s="642"/>
      <c r="CU29" s="642"/>
      <c r="CV29" s="642"/>
      <c r="CW29" s="642"/>
      <c r="CX29" s="642"/>
      <c r="CY29" s="643"/>
      <c r="CZ29" s="615">
        <v>8.1999999999999993</v>
      </c>
      <c r="DA29" s="640"/>
      <c r="DB29" s="640"/>
      <c r="DC29" s="644"/>
      <c r="DD29" s="619">
        <v>3324655</v>
      </c>
      <c r="DE29" s="642"/>
      <c r="DF29" s="642"/>
      <c r="DG29" s="642"/>
      <c r="DH29" s="642"/>
      <c r="DI29" s="642"/>
      <c r="DJ29" s="642"/>
      <c r="DK29" s="643"/>
      <c r="DL29" s="619">
        <v>3324655</v>
      </c>
      <c r="DM29" s="642"/>
      <c r="DN29" s="642"/>
      <c r="DO29" s="642"/>
      <c r="DP29" s="642"/>
      <c r="DQ29" s="642"/>
      <c r="DR29" s="642"/>
      <c r="DS29" s="642"/>
      <c r="DT29" s="642"/>
      <c r="DU29" s="642"/>
      <c r="DV29" s="643"/>
      <c r="DW29" s="615">
        <v>15</v>
      </c>
      <c r="DX29" s="640"/>
      <c r="DY29" s="640"/>
      <c r="DZ29" s="640"/>
      <c r="EA29" s="640"/>
      <c r="EB29" s="640"/>
      <c r="EC29" s="641"/>
    </row>
    <row r="30" spans="2:133" ht="11.25" customHeight="1" x14ac:dyDescent="0.15">
      <c r="B30" s="607" t="s">
        <v>295</v>
      </c>
      <c r="C30" s="608"/>
      <c r="D30" s="608"/>
      <c r="E30" s="608"/>
      <c r="F30" s="608"/>
      <c r="G30" s="608"/>
      <c r="H30" s="608"/>
      <c r="I30" s="608"/>
      <c r="J30" s="608"/>
      <c r="K30" s="608"/>
      <c r="L30" s="608"/>
      <c r="M30" s="608"/>
      <c r="N30" s="608"/>
      <c r="O30" s="608"/>
      <c r="P30" s="608"/>
      <c r="Q30" s="609"/>
      <c r="R30" s="610">
        <v>6381149</v>
      </c>
      <c r="S30" s="611"/>
      <c r="T30" s="611"/>
      <c r="U30" s="611"/>
      <c r="V30" s="611"/>
      <c r="W30" s="611"/>
      <c r="X30" s="611"/>
      <c r="Y30" s="612"/>
      <c r="Z30" s="613">
        <v>14.6</v>
      </c>
      <c r="AA30" s="613"/>
      <c r="AB30" s="613"/>
      <c r="AC30" s="613"/>
      <c r="AD30" s="614" t="s">
        <v>122</v>
      </c>
      <c r="AE30" s="614"/>
      <c r="AF30" s="614"/>
      <c r="AG30" s="614"/>
      <c r="AH30" s="614"/>
      <c r="AI30" s="614"/>
      <c r="AJ30" s="614"/>
      <c r="AK30" s="614"/>
      <c r="AL30" s="615" t="s">
        <v>122</v>
      </c>
      <c r="AM30" s="616"/>
      <c r="AN30" s="616"/>
      <c r="AO30" s="617"/>
      <c r="AP30" s="592" t="s">
        <v>213</v>
      </c>
      <c r="AQ30" s="593"/>
      <c r="AR30" s="593"/>
      <c r="AS30" s="593"/>
      <c r="AT30" s="593"/>
      <c r="AU30" s="593"/>
      <c r="AV30" s="593"/>
      <c r="AW30" s="593"/>
      <c r="AX30" s="593"/>
      <c r="AY30" s="593"/>
      <c r="AZ30" s="593"/>
      <c r="BA30" s="593"/>
      <c r="BB30" s="593"/>
      <c r="BC30" s="593"/>
      <c r="BD30" s="593"/>
      <c r="BE30" s="593"/>
      <c r="BF30" s="594"/>
      <c r="BG30" s="592" t="s">
        <v>296</v>
      </c>
      <c r="BH30" s="652"/>
      <c r="BI30" s="652"/>
      <c r="BJ30" s="652"/>
      <c r="BK30" s="652"/>
      <c r="BL30" s="652"/>
      <c r="BM30" s="652"/>
      <c r="BN30" s="652"/>
      <c r="BO30" s="652"/>
      <c r="BP30" s="652"/>
      <c r="BQ30" s="653"/>
      <c r="BR30" s="592" t="s">
        <v>297</v>
      </c>
      <c r="BS30" s="652"/>
      <c r="BT30" s="652"/>
      <c r="BU30" s="652"/>
      <c r="BV30" s="652"/>
      <c r="BW30" s="652"/>
      <c r="BX30" s="652"/>
      <c r="BY30" s="652"/>
      <c r="BZ30" s="652"/>
      <c r="CA30" s="652"/>
      <c r="CB30" s="653"/>
      <c r="CD30" s="648"/>
      <c r="CE30" s="649"/>
      <c r="CF30" s="607" t="s">
        <v>298</v>
      </c>
      <c r="CG30" s="608"/>
      <c r="CH30" s="608"/>
      <c r="CI30" s="608"/>
      <c r="CJ30" s="608"/>
      <c r="CK30" s="608"/>
      <c r="CL30" s="608"/>
      <c r="CM30" s="608"/>
      <c r="CN30" s="608"/>
      <c r="CO30" s="608"/>
      <c r="CP30" s="608"/>
      <c r="CQ30" s="609"/>
      <c r="CR30" s="610">
        <v>3335837</v>
      </c>
      <c r="CS30" s="611"/>
      <c r="CT30" s="611"/>
      <c r="CU30" s="611"/>
      <c r="CV30" s="611"/>
      <c r="CW30" s="611"/>
      <c r="CX30" s="611"/>
      <c r="CY30" s="612"/>
      <c r="CZ30" s="615">
        <v>8</v>
      </c>
      <c r="DA30" s="640"/>
      <c r="DB30" s="640"/>
      <c r="DC30" s="644"/>
      <c r="DD30" s="619">
        <v>3251280</v>
      </c>
      <c r="DE30" s="611"/>
      <c r="DF30" s="611"/>
      <c r="DG30" s="611"/>
      <c r="DH30" s="611"/>
      <c r="DI30" s="611"/>
      <c r="DJ30" s="611"/>
      <c r="DK30" s="612"/>
      <c r="DL30" s="619">
        <v>3251280</v>
      </c>
      <c r="DM30" s="611"/>
      <c r="DN30" s="611"/>
      <c r="DO30" s="611"/>
      <c r="DP30" s="611"/>
      <c r="DQ30" s="611"/>
      <c r="DR30" s="611"/>
      <c r="DS30" s="611"/>
      <c r="DT30" s="611"/>
      <c r="DU30" s="611"/>
      <c r="DV30" s="612"/>
      <c r="DW30" s="615">
        <v>14.7</v>
      </c>
      <c r="DX30" s="640"/>
      <c r="DY30" s="640"/>
      <c r="DZ30" s="640"/>
      <c r="EA30" s="640"/>
      <c r="EB30" s="640"/>
      <c r="EC30" s="641"/>
    </row>
    <row r="31" spans="2:133" ht="11.25" customHeight="1" x14ac:dyDescent="0.15">
      <c r="B31" s="623" t="s">
        <v>299</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300</v>
      </c>
      <c r="AQ31" s="657"/>
      <c r="AR31" s="657"/>
      <c r="AS31" s="657"/>
      <c r="AT31" s="662" t="s">
        <v>301</v>
      </c>
      <c r="AU31" s="208"/>
      <c r="AV31" s="208"/>
      <c r="AW31" s="208"/>
      <c r="AX31" s="596" t="s">
        <v>179</v>
      </c>
      <c r="AY31" s="597"/>
      <c r="AZ31" s="597"/>
      <c r="BA31" s="597"/>
      <c r="BB31" s="597"/>
      <c r="BC31" s="597"/>
      <c r="BD31" s="597"/>
      <c r="BE31" s="597"/>
      <c r="BF31" s="598"/>
      <c r="BG31" s="666">
        <v>99.6</v>
      </c>
      <c r="BH31" s="654"/>
      <c r="BI31" s="654"/>
      <c r="BJ31" s="654"/>
      <c r="BK31" s="654"/>
      <c r="BL31" s="654"/>
      <c r="BM31" s="605">
        <v>97.6</v>
      </c>
      <c r="BN31" s="654"/>
      <c r="BO31" s="654"/>
      <c r="BP31" s="654"/>
      <c r="BQ31" s="655"/>
      <c r="BR31" s="666">
        <v>99.6</v>
      </c>
      <c r="BS31" s="654"/>
      <c r="BT31" s="654"/>
      <c r="BU31" s="654"/>
      <c r="BV31" s="654"/>
      <c r="BW31" s="654"/>
      <c r="BX31" s="605">
        <v>97.5</v>
      </c>
      <c r="BY31" s="654"/>
      <c r="BZ31" s="654"/>
      <c r="CA31" s="654"/>
      <c r="CB31" s="655"/>
      <c r="CD31" s="648"/>
      <c r="CE31" s="649"/>
      <c r="CF31" s="607" t="s">
        <v>302</v>
      </c>
      <c r="CG31" s="608"/>
      <c r="CH31" s="608"/>
      <c r="CI31" s="608"/>
      <c r="CJ31" s="608"/>
      <c r="CK31" s="608"/>
      <c r="CL31" s="608"/>
      <c r="CM31" s="608"/>
      <c r="CN31" s="608"/>
      <c r="CO31" s="608"/>
      <c r="CP31" s="608"/>
      <c r="CQ31" s="609"/>
      <c r="CR31" s="610">
        <v>73375</v>
      </c>
      <c r="CS31" s="642"/>
      <c r="CT31" s="642"/>
      <c r="CU31" s="642"/>
      <c r="CV31" s="642"/>
      <c r="CW31" s="642"/>
      <c r="CX31" s="642"/>
      <c r="CY31" s="643"/>
      <c r="CZ31" s="615">
        <v>0.2</v>
      </c>
      <c r="DA31" s="640"/>
      <c r="DB31" s="640"/>
      <c r="DC31" s="644"/>
      <c r="DD31" s="619">
        <v>73375</v>
      </c>
      <c r="DE31" s="642"/>
      <c r="DF31" s="642"/>
      <c r="DG31" s="642"/>
      <c r="DH31" s="642"/>
      <c r="DI31" s="642"/>
      <c r="DJ31" s="642"/>
      <c r="DK31" s="643"/>
      <c r="DL31" s="619">
        <v>73375</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15">
      <c r="B32" s="607" t="s">
        <v>303</v>
      </c>
      <c r="C32" s="608"/>
      <c r="D32" s="608"/>
      <c r="E32" s="608"/>
      <c r="F32" s="608"/>
      <c r="G32" s="608"/>
      <c r="H32" s="608"/>
      <c r="I32" s="608"/>
      <c r="J32" s="608"/>
      <c r="K32" s="608"/>
      <c r="L32" s="608"/>
      <c r="M32" s="608"/>
      <c r="N32" s="608"/>
      <c r="O32" s="608"/>
      <c r="P32" s="608"/>
      <c r="Q32" s="609"/>
      <c r="R32" s="610">
        <v>3168370</v>
      </c>
      <c r="S32" s="611"/>
      <c r="T32" s="611"/>
      <c r="U32" s="611"/>
      <c r="V32" s="611"/>
      <c r="W32" s="611"/>
      <c r="X32" s="611"/>
      <c r="Y32" s="612"/>
      <c r="Z32" s="613">
        <v>7.3</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4" t="s">
        <v>304</v>
      </c>
      <c r="AX32" s="607" t="s">
        <v>305</v>
      </c>
      <c r="AY32" s="608"/>
      <c r="AZ32" s="608"/>
      <c r="BA32" s="608"/>
      <c r="BB32" s="608"/>
      <c r="BC32" s="608"/>
      <c r="BD32" s="608"/>
      <c r="BE32" s="608"/>
      <c r="BF32" s="609"/>
      <c r="BG32" s="667">
        <v>99.7</v>
      </c>
      <c r="BH32" s="642"/>
      <c r="BI32" s="642"/>
      <c r="BJ32" s="642"/>
      <c r="BK32" s="642"/>
      <c r="BL32" s="642"/>
      <c r="BM32" s="616">
        <v>98.4</v>
      </c>
      <c r="BN32" s="642"/>
      <c r="BO32" s="642"/>
      <c r="BP32" s="642"/>
      <c r="BQ32" s="665"/>
      <c r="BR32" s="667">
        <v>99.7</v>
      </c>
      <c r="BS32" s="642"/>
      <c r="BT32" s="642"/>
      <c r="BU32" s="642"/>
      <c r="BV32" s="642"/>
      <c r="BW32" s="642"/>
      <c r="BX32" s="616">
        <v>98.3</v>
      </c>
      <c r="BY32" s="642"/>
      <c r="BZ32" s="642"/>
      <c r="CA32" s="642"/>
      <c r="CB32" s="665"/>
      <c r="CD32" s="650"/>
      <c r="CE32" s="651"/>
      <c r="CF32" s="607" t="s">
        <v>306</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307</v>
      </c>
      <c r="C33" s="608"/>
      <c r="D33" s="608"/>
      <c r="E33" s="608"/>
      <c r="F33" s="608"/>
      <c r="G33" s="608"/>
      <c r="H33" s="608"/>
      <c r="I33" s="608"/>
      <c r="J33" s="608"/>
      <c r="K33" s="608"/>
      <c r="L33" s="608"/>
      <c r="M33" s="608"/>
      <c r="N33" s="608"/>
      <c r="O33" s="608"/>
      <c r="P33" s="608"/>
      <c r="Q33" s="609"/>
      <c r="R33" s="610">
        <v>223702</v>
      </c>
      <c r="S33" s="611"/>
      <c r="T33" s="611"/>
      <c r="U33" s="611"/>
      <c r="V33" s="611"/>
      <c r="W33" s="611"/>
      <c r="X33" s="611"/>
      <c r="Y33" s="612"/>
      <c r="Z33" s="613">
        <v>0.5</v>
      </c>
      <c r="AA33" s="613"/>
      <c r="AB33" s="613"/>
      <c r="AC33" s="613"/>
      <c r="AD33" s="614">
        <v>41697</v>
      </c>
      <c r="AE33" s="614"/>
      <c r="AF33" s="614"/>
      <c r="AG33" s="614"/>
      <c r="AH33" s="614"/>
      <c r="AI33" s="614"/>
      <c r="AJ33" s="614"/>
      <c r="AK33" s="614"/>
      <c r="AL33" s="615">
        <v>0.2</v>
      </c>
      <c r="AM33" s="616"/>
      <c r="AN33" s="616"/>
      <c r="AO33" s="617"/>
      <c r="AP33" s="660"/>
      <c r="AQ33" s="661"/>
      <c r="AR33" s="661"/>
      <c r="AS33" s="661"/>
      <c r="AT33" s="664"/>
      <c r="AU33" s="209"/>
      <c r="AV33" s="209"/>
      <c r="AW33" s="209"/>
      <c r="AX33" s="631" t="s">
        <v>308</v>
      </c>
      <c r="AY33" s="632"/>
      <c r="AZ33" s="632"/>
      <c r="BA33" s="632"/>
      <c r="BB33" s="632"/>
      <c r="BC33" s="632"/>
      <c r="BD33" s="632"/>
      <c r="BE33" s="632"/>
      <c r="BF33" s="633"/>
      <c r="BG33" s="668">
        <v>99.5</v>
      </c>
      <c r="BH33" s="669"/>
      <c r="BI33" s="669"/>
      <c r="BJ33" s="669"/>
      <c r="BK33" s="669"/>
      <c r="BL33" s="669"/>
      <c r="BM33" s="670">
        <v>96.6</v>
      </c>
      <c r="BN33" s="669"/>
      <c r="BO33" s="669"/>
      <c r="BP33" s="669"/>
      <c r="BQ33" s="671"/>
      <c r="BR33" s="668">
        <v>99.4</v>
      </c>
      <c r="BS33" s="669"/>
      <c r="BT33" s="669"/>
      <c r="BU33" s="669"/>
      <c r="BV33" s="669"/>
      <c r="BW33" s="669"/>
      <c r="BX33" s="670">
        <v>96.4</v>
      </c>
      <c r="BY33" s="669"/>
      <c r="BZ33" s="669"/>
      <c r="CA33" s="669"/>
      <c r="CB33" s="671"/>
      <c r="CD33" s="607" t="s">
        <v>309</v>
      </c>
      <c r="CE33" s="608"/>
      <c r="CF33" s="608"/>
      <c r="CG33" s="608"/>
      <c r="CH33" s="608"/>
      <c r="CI33" s="608"/>
      <c r="CJ33" s="608"/>
      <c r="CK33" s="608"/>
      <c r="CL33" s="608"/>
      <c r="CM33" s="608"/>
      <c r="CN33" s="608"/>
      <c r="CO33" s="608"/>
      <c r="CP33" s="608"/>
      <c r="CQ33" s="609"/>
      <c r="CR33" s="610">
        <v>18572838</v>
      </c>
      <c r="CS33" s="642"/>
      <c r="CT33" s="642"/>
      <c r="CU33" s="642"/>
      <c r="CV33" s="642"/>
      <c r="CW33" s="642"/>
      <c r="CX33" s="642"/>
      <c r="CY33" s="643"/>
      <c r="CZ33" s="615">
        <v>44.5</v>
      </c>
      <c r="DA33" s="640"/>
      <c r="DB33" s="640"/>
      <c r="DC33" s="644"/>
      <c r="DD33" s="619">
        <v>13437228</v>
      </c>
      <c r="DE33" s="642"/>
      <c r="DF33" s="642"/>
      <c r="DG33" s="642"/>
      <c r="DH33" s="642"/>
      <c r="DI33" s="642"/>
      <c r="DJ33" s="642"/>
      <c r="DK33" s="643"/>
      <c r="DL33" s="619">
        <v>9728903</v>
      </c>
      <c r="DM33" s="642"/>
      <c r="DN33" s="642"/>
      <c r="DO33" s="642"/>
      <c r="DP33" s="642"/>
      <c r="DQ33" s="642"/>
      <c r="DR33" s="642"/>
      <c r="DS33" s="642"/>
      <c r="DT33" s="642"/>
      <c r="DU33" s="642"/>
      <c r="DV33" s="643"/>
      <c r="DW33" s="615">
        <v>44</v>
      </c>
      <c r="DX33" s="640"/>
      <c r="DY33" s="640"/>
      <c r="DZ33" s="640"/>
      <c r="EA33" s="640"/>
      <c r="EB33" s="640"/>
      <c r="EC33" s="641"/>
    </row>
    <row r="34" spans="2:133" ht="11.25" customHeight="1" x14ac:dyDescent="0.15">
      <c r="B34" s="607" t="s">
        <v>310</v>
      </c>
      <c r="C34" s="608"/>
      <c r="D34" s="608"/>
      <c r="E34" s="608"/>
      <c r="F34" s="608"/>
      <c r="G34" s="608"/>
      <c r="H34" s="608"/>
      <c r="I34" s="608"/>
      <c r="J34" s="608"/>
      <c r="K34" s="608"/>
      <c r="L34" s="608"/>
      <c r="M34" s="608"/>
      <c r="N34" s="608"/>
      <c r="O34" s="608"/>
      <c r="P34" s="608"/>
      <c r="Q34" s="609"/>
      <c r="R34" s="610">
        <v>1121442</v>
      </c>
      <c r="S34" s="611"/>
      <c r="T34" s="611"/>
      <c r="U34" s="611"/>
      <c r="V34" s="611"/>
      <c r="W34" s="611"/>
      <c r="X34" s="611"/>
      <c r="Y34" s="612"/>
      <c r="Z34" s="613">
        <v>2.6</v>
      </c>
      <c r="AA34" s="613"/>
      <c r="AB34" s="613"/>
      <c r="AC34" s="613"/>
      <c r="AD34" s="614" t="s">
        <v>122</v>
      </c>
      <c r="AE34" s="614"/>
      <c r="AF34" s="614"/>
      <c r="AG34" s="614"/>
      <c r="AH34" s="614"/>
      <c r="AI34" s="614"/>
      <c r="AJ34" s="614"/>
      <c r="AK34" s="614"/>
      <c r="AL34" s="615" t="s">
        <v>122</v>
      </c>
      <c r="AM34" s="616"/>
      <c r="AN34" s="616"/>
      <c r="AO34" s="617"/>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07" t="s">
        <v>311</v>
      </c>
      <c r="CE34" s="608"/>
      <c r="CF34" s="608"/>
      <c r="CG34" s="608"/>
      <c r="CH34" s="608"/>
      <c r="CI34" s="608"/>
      <c r="CJ34" s="608"/>
      <c r="CK34" s="608"/>
      <c r="CL34" s="608"/>
      <c r="CM34" s="608"/>
      <c r="CN34" s="608"/>
      <c r="CO34" s="608"/>
      <c r="CP34" s="608"/>
      <c r="CQ34" s="609"/>
      <c r="CR34" s="610">
        <v>5808185</v>
      </c>
      <c r="CS34" s="611"/>
      <c r="CT34" s="611"/>
      <c r="CU34" s="611"/>
      <c r="CV34" s="611"/>
      <c r="CW34" s="611"/>
      <c r="CX34" s="611"/>
      <c r="CY34" s="612"/>
      <c r="CZ34" s="615">
        <v>13.9</v>
      </c>
      <c r="DA34" s="640"/>
      <c r="DB34" s="640"/>
      <c r="DC34" s="644"/>
      <c r="DD34" s="619">
        <v>4221446</v>
      </c>
      <c r="DE34" s="611"/>
      <c r="DF34" s="611"/>
      <c r="DG34" s="611"/>
      <c r="DH34" s="611"/>
      <c r="DI34" s="611"/>
      <c r="DJ34" s="611"/>
      <c r="DK34" s="612"/>
      <c r="DL34" s="619">
        <v>3750173</v>
      </c>
      <c r="DM34" s="611"/>
      <c r="DN34" s="611"/>
      <c r="DO34" s="611"/>
      <c r="DP34" s="611"/>
      <c r="DQ34" s="611"/>
      <c r="DR34" s="611"/>
      <c r="DS34" s="611"/>
      <c r="DT34" s="611"/>
      <c r="DU34" s="611"/>
      <c r="DV34" s="612"/>
      <c r="DW34" s="615">
        <v>17</v>
      </c>
      <c r="DX34" s="640"/>
      <c r="DY34" s="640"/>
      <c r="DZ34" s="640"/>
      <c r="EA34" s="640"/>
      <c r="EB34" s="640"/>
      <c r="EC34" s="641"/>
    </row>
    <row r="35" spans="2:133" ht="11.25" customHeight="1" x14ac:dyDescent="0.15">
      <c r="B35" s="607" t="s">
        <v>312</v>
      </c>
      <c r="C35" s="608"/>
      <c r="D35" s="608"/>
      <c r="E35" s="608"/>
      <c r="F35" s="608"/>
      <c r="G35" s="608"/>
      <c r="H35" s="608"/>
      <c r="I35" s="608"/>
      <c r="J35" s="608"/>
      <c r="K35" s="608"/>
      <c r="L35" s="608"/>
      <c r="M35" s="608"/>
      <c r="N35" s="608"/>
      <c r="O35" s="608"/>
      <c r="P35" s="608"/>
      <c r="Q35" s="609"/>
      <c r="R35" s="610">
        <v>2533237</v>
      </c>
      <c r="S35" s="611"/>
      <c r="T35" s="611"/>
      <c r="U35" s="611"/>
      <c r="V35" s="611"/>
      <c r="W35" s="611"/>
      <c r="X35" s="611"/>
      <c r="Y35" s="612"/>
      <c r="Z35" s="613">
        <v>5.8</v>
      </c>
      <c r="AA35" s="613"/>
      <c r="AB35" s="613"/>
      <c r="AC35" s="613"/>
      <c r="AD35" s="614" t="s">
        <v>122</v>
      </c>
      <c r="AE35" s="614"/>
      <c r="AF35" s="614"/>
      <c r="AG35" s="614"/>
      <c r="AH35" s="614"/>
      <c r="AI35" s="614"/>
      <c r="AJ35" s="614"/>
      <c r="AK35" s="614"/>
      <c r="AL35" s="615" t="s">
        <v>122</v>
      </c>
      <c r="AM35" s="616"/>
      <c r="AN35" s="616"/>
      <c r="AO35" s="617"/>
      <c r="AP35" s="212"/>
      <c r="AQ35" s="592" t="s">
        <v>313</v>
      </c>
      <c r="AR35" s="593"/>
      <c r="AS35" s="593"/>
      <c r="AT35" s="593"/>
      <c r="AU35" s="593"/>
      <c r="AV35" s="593"/>
      <c r="AW35" s="593"/>
      <c r="AX35" s="593"/>
      <c r="AY35" s="593"/>
      <c r="AZ35" s="593"/>
      <c r="BA35" s="593"/>
      <c r="BB35" s="593"/>
      <c r="BC35" s="593"/>
      <c r="BD35" s="593"/>
      <c r="BE35" s="593"/>
      <c r="BF35" s="594"/>
      <c r="BG35" s="592" t="s">
        <v>314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315</v>
      </c>
      <c r="CE35" s="608"/>
      <c r="CF35" s="608"/>
      <c r="CG35" s="608"/>
      <c r="CH35" s="608"/>
      <c r="CI35" s="608"/>
      <c r="CJ35" s="608"/>
      <c r="CK35" s="608"/>
      <c r="CL35" s="608"/>
      <c r="CM35" s="608"/>
      <c r="CN35" s="608"/>
      <c r="CO35" s="608"/>
      <c r="CP35" s="608"/>
      <c r="CQ35" s="609"/>
      <c r="CR35" s="610">
        <v>703361</v>
      </c>
      <c r="CS35" s="642"/>
      <c r="CT35" s="642"/>
      <c r="CU35" s="642"/>
      <c r="CV35" s="642"/>
      <c r="CW35" s="642"/>
      <c r="CX35" s="642"/>
      <c r="CY35" s="643"/>
      <c r="CZ35" s="615">
        <v>1.7</v>
      </c>
      <c r="DA35" s="640"/>
      <c r="DB35" s="640"/>
      <c r="DC35" s="644"/>
      <c r="DD35" s="619">
        <v>614375</v>
      </c>
      <c r="DE35" s="642"/>
      <c r="DF35" s="642"/>
      <c r="DG35" s="642"/>
      <c r="DH35" s="642"/>
      <c r="DI35" s="642"/>
      <c r="DJ35" s="642"/>
      <c r="DK35" s="643"/>
      <c r="DL35" s="619">
        <v>603331</v>
      </c>
      <c r="DM35" s="642"/>
      <c r="DN35" s="642"/>
      <c r="DO35" s="642"/>
      <c r="DP35" s="642"/>
      <c r="DQ35" s="642"/>
      <c r="DR35" s="642"/>
      <c r="DS35" s="642"/>
      <c r="DT35" s="642"/>
      <c r="DU35" s="642"/>
      <c r="DV35" s="643"/>
      <c r="DW35" s="615">
        <v>2.7</v>
      </c>
      <c r="DX35" s="640"/>
      <c r="DY35" s="640"/>
      <c r="DZ35" s="640"/>
      <c r="EA35" s="640"/>
      <c r="EB35" s="640"/>
      <c r="EC35" s="641"/>
    </row>
    <row r="36" spans="2:133" ht="11.25" customHeight="1" x14ac:dyDescent="0.15">
      <c r="B36" s="607" t="s">
        <v>316</v>
      </c>
      <c r="C36" s="608"/>
      <c r="D36" s="608"/>
      <c r="E36" s="608"/>
      <c r="F36" s="608"/>
      <c r="G36" s="608"/>
      <c r="H36" s="608"/>
      <c r="I36" s="608"/>
      <c r="J36" s="608"/>
      <c r="K36" s="608"/>
      <c r="L36" s="608"/>
      <c r="M36" s="608"/>
      <c r="N36" s="608"/>
      <c r="O36" s="608"/>
      <c r="P36" s="608"/>
      <c r="Q36" s="609"/>
      <c r="R36" s="610">
        <v>2052380</v>
      </c>
      <c r="S36" s="611"/>
      <c r="T36" s="611"/>
      <c r="U36" s="611"/>
      <c r="V36" s="611"/>
      <c r="W36" s="611"/>
      <c r="X36" s="611"/>
      <c r="Y36" s="612"/>
      <c r="Z36" s="613">
        <v>4.7</v>
      </c>
      <c r="AA36" s="613"/>
      <c r="AB36" s="613"/>
      <c r="AC36" s="613"/>
      <c r="AD36" s="614" t="s">
        <v>122</v>
      </c>
      <c r="AE36" s="614"/>
      <c r="AF36" s="614"/>
      <c r="AG36" s="614"/>
      <c r="AH36" s="614"/>
      <c r="AI36" s="614"/>
      <c r="AJ36" s="614"/>
      <c r="AK36" s="614"/>
      <c r="AL36" s="615" t="s">
        <v>122</v>
      </c>
      <c r="AM36" s="616"/>
      <c r="AN36" s="616"/>
      <c r="AO36" s="617"/>
      <c r="AP36" s="212"/>
      <c r="AQ36" s="676" t="s">
        <v>317</v>
      </c>
      <c r="AR36" s="677"/>
      <c r="AS36" s="677"/>
      <c r="AT36" s="677"/>
      <c r="AU36" s="677"/>
      <c r="AV36" s="677"/>
      <c r="AW36" s="677"/>
      <c r="AX36" s="677"/>
      <c r="AY36" s="678"/>
      <c r="AZ36" s="599">
        <v>6511710</v>
      </c>
      <c r="BA36" s="600"/>
      <c r="BB36" s="600"/>
      <c r="BC36" s="600"/>
      <c r="BD36" s="600"/>
      <c r="BE36" s="600"/>
      <c r="BF36" s="672"/>
      <c r="BG36" s="596" t="s">
        <v>318</v>
      </c>
      <c r="BH36" s="597"/>
      <c r="BI36" s="597"/>
      <c r="BJ36" s="597"/>
      <c r="BK36" s="597"/>
      <c r="BL36" s="597"/>
      <c r="BM36" s="597"/>
      <c r="BN36" s="597"/>
      <c r="BO36" s="597"/>
      <c r="BP36" s="597"/>
      <c r="BQ36" s="597"/>
      <c r="BR36" s="597"/>
      <c r="BS36" s="597"/>
      <c r="BT36" s="597"/>
      <c r="BU36" s="598"/>
      <c r="BV36" s="599">
        <v>145956</v>
      </c>
      <c r="BW36" s="600"/>
      <c r="BX36" s="600"/>
      <c r="BY36" s="600"/>
      <c r="BZ36" s="600"/>
      <c r="CA36" s="600"/>
      <c r="CB36" s="672"/>
      <c r="CD36" s="607" t="s">
        <v>319</v>
      </c>
      <c r="CE36" s="608"/>
      <c r="CF36" s="608"/>
      <c r="CG36" s="608"/>
      <c r="CH36" s="608"/>
      <c r="CI36" s="608"/>
      <c r="CJ36" s="608"/>
      <c r="CK36" s="608"/>
      <c r="CL36" s="608"/>
      <c r="CM36" s="608"/>
      <c r="CN36" s="608"/>
      <c r="CO36" s="608"/>
      <c r="CP36" s="608"/>
      <c r="CQ36" s="609"/>
      <c r="CR36" s="610">
        <v>4780399</v>
      </c>
      <c r="CS36" s="611"/>
      <c r="CT36" s="611"/>
      <c r="CU36" s="611"/>
      <c r="CV36" s="611"/>
      <c r="CW36" s="611"/>
      <c r="CX36" s="611"/>
      <c r="CY36" s="612"/>
      <c r="CZ36" s="615">
        <v>11.5</v>
      </c>
      <c r="DA36" s="640"/>
      <c r="DB36" s="640"/>
      <c r="DC36" s="644"/>
      <c r="DD36" s="619">
        <v>3590933</v>
      </c>
      <c r="DE36" s="611"/>
      <c r="DF36" s="611"/>
      <c r="DG36" s="611"/>
      <c r="DH36" s="611"/>
      <c r="DI36" s="611"/>
      <c r="DJ36" s="611"/>
      <c r="DK36" s="612"/>
      <c r="DL36" s="619">
        <v>2449138</v>
      </c>
      <c r="DM36" s="611"/>
      <c r="DN36" s="611"/>
      <c r="DO36" s="611"/>
      <c r="DP36" s="611"/>
      <c r="DQ36" s="611"/>
      <c r="DR36" s="611"/>
      <c r="DS36" s="611"/>
      <c r="DT36" s="611"/>
      <c r="DU36" s="611"/>
      <c r="DV36" s="612"/>
      <c r="DW36" s="615">
        <v>11.1</v>
      </c>
      <c r="DX36" s="640"/>
      <c r="DY36" s="640"/>
      <c r="DZ36" s="640"/>
      <c r="EA36" s="640"/>
      <c r="EB36" s="640"/>
      <c r="EC36" s="641"/>
    </row>
    <row r="37" spans="2:133" ht="11.25" customHeight="1" x14ac:dyDescent="0.15">
      <c r="B37" s="607" t="s">
        <v>320</v>
      </c>
      <c r="C37" s="608"/>
      <c r="D37" s="608"/>
      <c r="E37" s="608"/>
      <c r="F37" s="608"/>
      <c r="G37" s="608"/>
      <c r="H37" s="608"/>
      <c r="I37" s="608"/>
      <c r="J37" s="608"/>
      <c r="K37" s="608"/>
      <c r="L37" s="608"/>
      <c r="M37" s="608"/>
      <c r="N37" s="608"/>
      <c r="O37" s="608"/>
      <c r="P37" s="608"/>
      <c r="Q37" s="609"/>
      <c r="R37" s="610">
        <v>1013810</v>
      </c>
      <c r="S37" s="611"/>
      <c r="T37" s="611"/>
      <c r="U37" s="611"/>
      <c r="V37" s="611"/>
      <c r="W37" s="611"/>
      <c r="X37" s="611"/>
      <c r="Y37" s="612"/>
      <c r="Z37" s="613">
        <v>2.2999999999999998</v>
      </c>
      <c r="AA37" s="613"/>
      <c r="AB37" s="613"/>
      <c r="AC37" s="613"/>
      <c r="AD37" s="614">
        <v>513</v>
      </c>
      <c r="AE37" s="614"/>
      <c r="AF37" s="614"/>
      <c r="AG37" s="614"/>
      <c r="AH37" s="614"/>
      <c r="AI37" s="614"/>
      <c r="AJ37" s="614"/>
      <c r="AK37" s="614"/>
      <c r="AL37" s="615">
        <v>0</v>
      </c>
      <c r="AM37" s="616"/>
      <c r="AN37" s="616"/>
      <c r="AO37" s="617"/>
      <c r="AQ37" s="673" t="s">
        <v>321</v>
      </c>
      <c r="AR37" s="674"/>
      <c r="AS37" s="674"/>
      <c r="AT37" s="674"/>
      <c r="AU37" s="674"/>
      <c r="AV37" s="674"/>
      <c r="AW37" s="674"/>
      <c r="AX37" s="674"/>
      <c r="AY37" s="675"/>
      <c r="AZ37" s="610">
        <v>1839170</v>
      </c>
      <c r="BA37" s="611"/>
      <c r="BB37" s="611"/>
      <c r="BC37" s="611"/>
      <c r="BD37" s="642"/>
      <c r="BE37" s="642"/>
      <c r="BF37" s="665"/>
      <c r="BG37" s="607" t="s">
        <v>322</v>
      </c>
      <c r="BH37" s="608"/>
      <c r="BI37" s="608"/>
      <c r="BJ37" s="608"/>
      <c r="BK37" s="608"/>
      <c r="BL37" s="608"/>
      <c r="BM37" s="608"/>
      <c r="BN37" s="608"/>
      <c r="BO37" s="608"/>
      <c r="BP37" s="608"/>
      <c r="BQ37" s="608"/>
      <c r="BR37" s="608"/>
      <c r="BS37" s="608"/>
      <c r="BT37" s="608"/>
      <c r="BU37" s="609"/>
      <c r="BV37" s="610">
        <v>24806</v>
      </c>
      <c r="BW37" s="611"/>
      <c r="BX37" s="611"/>
      <c r="BY37" s="611"/>
      <c r="BZ37" s="611"/>
      <c r="CA37" s="611"/>
      <c r="CB37" s="620"/>
      <c r="CD37" s="607" t="s">
        <v>323</v>
      </c>
      <c r="CE37" s="608"/>
      <c r="CF37" s="608"/>
      <c r="CG37" s="608"/>
      <c r="CH37" s="608"/>
      <c r="CI37" s="608"/>
      <c r="CJ37" s="608"/>
      <c r="CK37" s="608"/>
      <c r="CL37" s="608"/>
      <c r="CM37" s="608"/>
      <c r="CN37" s="608"/>
      <c r="CO37" s="608"/>
      <c r="CP37" s="608"/>
      <c r="CQ37" s="609"/>
      <c r="CR37" s="610">
        <v>28638</v>
      </c>
      <c r="CS37" s="642"/>
      <c r="CT37" s="642"/>
      <c r="CU37" s="642"/>
      <c r="CV37" s="642"/>
      <c r="CW37" s="642"/>
      <c r="CX37" s="642"/>
      <c r="CY37" s="643"/>
      <c r="CZ37" s="615">
        <v>0.1</v>
      </c>
      <c r="DA37" s="640"/>
      <c r="DB37" s="640"/>
      <c r="DC37" s="644"/>
      <c r="DD37" s="619">
        <v>28638</v>
      </c>
      <c r="DE37" s="642"/>
      <c r="DF37" s="642"/>
      <c r="DG37" s="642"/>
      <c r="DH37" s="642"/>
      <c r="DI37" s="642"/>
      <c r="DJ37" s="642"/>
      <c r="DK37" s="643"/>
      <c r="DL37" s="619">
        <v>26874</v>
      </c>
      <c r="DM37" s="642"/>
      <c r="DN37" s="642"/>
      <c r="DO37" s="642"/>
      <c r="DP37" s="642"/>
      <c r="DQ37" s="642"/>
      <c r="DR37" s="642"/>
      <c r="DS37" s="642"/>
      <c r="DT37" s="642"/>
      <c r="DU37" s="642"/>
      <c r="DV37" s="643"/>
      <c r="DW37" s="615">
        <v>0.1</v>
      </c>
      <c r="DX37" s="640"/>
      <c r="DY37" s="640"/>
      <c r="DZ37" s="640"/>
      <c r="EA37" s="640"/>
      <c r="EB37" s="640"/>
      <c r="EC37" s="641"/>
    </row>
    <row r="38" spans="2:133" ht="11.25" customHeight="1" x14ac:dyDescent="0.15">
      <c r="B38" s="607" t="s">
        <v>324</v>
      </c>
      <c r="C38" s="608"/>
      <c r="D38" s="608"/>
      <c r="E38" s="608"/>
      <c r="F38" s="608"/>
      <c r="G38" s="608"/>
      <c r="H38" s="608"/>
      <c r="I38" s="608"/>
      <c r="J38" s="608"/>
      <c r="K38" s="608"/>
      <c r="L38" s="608"/>
      <c r="M38" s="608"/>
      <c r="N38" s="608"/>
      <c r="O38" s="608"/>
      <c r="P38" s="608"/>
      <c r="Q38" s="609"/>
      <c r="R38" s="610">
        <v>2881500</v>
      </c>
      <c r="S38" s="611"/>
      <c r="T38" s="611"/>
      <c r="U38" s="611"/>
      <c r="V38" s="611"/>
      <c r="W38" s="611"/>
      <c r="X38" s="611"/>
      <c r="Y38" s="612"/>
      <c r="Z38" s="613">
        <v>6.6</v>
      </c>
      <c r="AA38" s="613"/>
      <c r="AB38" s="613"/>
      <c r="AC38" s="613"/>
      <c r="AD38" s="614" t="s">
        <v>122</v>
      </c>
      <c r="AE38" s="614"/>
      <c r="AF38" s="614"/>
      <c r="AG38" s="614"/>
      <c r="AH38" s="614"/>
      <c r="AI38" s="614"/>
      <c r="AJ38" s="614"/>
      <c r="AK38" s="614"/>
      <c r="AL38" s="615" t="s">
        <v>122</v>
      </c>
      <c r="AM38" s="616"/>
      <c r="AN38" s="616"/>
      <c r="AO38" s="617"/>
      <c r="AQ38" s="673" t="s">
        <v>325</v>
      </c>
      <c r="AR38" s="674"/>
      <c r="AS38" s="674"/>
      <c r="AT38" s="674"/>
      <c r="AU38" s="674"/>
      <c r="AV38" s="674"/>
      <c r="AW38" s="674"/>
      <c r="AX38" s="674"/>
      <c r="AY38" s="675"/>
      <c r="AZ38" s="610">
        <v>1075663</v>
      </c>
      <c r="BA38" s="611"/>
      <c r="BB38" s="611"/>
      <c r="BC38" s="611"/>
      <c r="BD38" s="642"/>
      <c r="BE38" s="642"/>
      <c r="BF38" s="665"/>
      <c r="BG38" s="607" t="s">
        <v>326</v>
      </c>
      <c r="BH38" s="608"/>
      <c r="BI38" s="608"/>
      <c r="BJ38" s="608"/>
      <c r="BK38" s="608"/>
      <c r="BL38" s="608"/>
      <c r="BM38" s="608"/>
      <c r="BN38" s="608"/>
      <c r="BO38" s="608"/>
      <c r="BP38" s="608"/>
      <c r="BQ38" s="608"/>
      <c r="BR38" s="608"/>
      <c r="BS38" s="608"/>
      <c r="BT38" s="608"/>
      <c r="BU38" s="609"/>
      <c r="BV38" s="610">
        <v>8808</v>
      </c>
      <c r="BW38" s="611"/>
      <c r="BX38" s="611"/>
      <c r="BY38" s="611"/>
      <c r="BZ38" s="611"/>
      <c r="CA38" s="611"/>
      <c r="CB38" s="620"/>
      <c r="CD38" s="607" t="s">
        <v>327</v>
      </c>
      <c r="CE38" s="608"/>
      <c r="CF38" s="608"/>
      <c r="CG38" s="608"/>
      <c r="CH38" s="608"/>
      <c r="CI38" s="608"/>
      <c r="CJ38" s="608"/>
      <c r="CK38" s="608"/>
      <c r="CL38" s="608"/>
      <c r="CM38" s="608"/>
      <c r="CN38" s="608"/>
      <c r="CO38" s="608"/>
      <c r="CP38" s="608"/>
      <c r="CQ38" s="609"/>
      <c r="CR38" s="610">
        <v>3733961</v>
      </c>
      <c r="CS38" s="611"/>
      <c r="CT38" s="611"/>
      <c r="CU38" s="611"/>
      <c r="CV38" s="611"/>
      <c r="CW38" s="611"/>
      <c r="CX38" s="611"/>
      <c r="CY38" s="612"/>
      <c r="CZ38" s="615">
        <v>9</v>
      </c>
      <c r="DA38" s="640"/>
      <c r="DB38" s="640"/>
      <c r="DC38" s="644"/>
      <c r="DD38" s="619">
        <v>3140198</v>
      </c>
      <c r="DE38" s="611"/>
      <c r="DF38" s="611"/>
      <c r="DG38" s="611"/>
      <c r="DH38" s="611"/>
      <c r="DI38" s="611"/>
      <c r="DJ38" s="611"/>
      <c r="DK38" s="612"/>
      <c r="DL38" s="619">
        <v>2926261</v>
      </c>
      <c r="DM38" s="611"/>
      <c r="DN38" s="611"/>
      <c r="DO38" s="611"/>
      <c r="DP38" s="611"/>
      <c r="DQ38" s="611"/>
      <c r="DR38" s="611"/>
      <c r="DS38" s="611"/>
      <c r="DT38" s="611"/>
      <c r="DU38" s="611"/>
      <c r="DV38" s="612"/>
      <c r="DW38" s="615">
        <v>13.2</v>
      </c>
      <c r="DX38" s="640"/>
      <c r="DY38" s="640"/>
      <c r="DZ38" s="640"/>
      <c r="EA38" s="640"/>
      <c r="EB38" s="640"/>
      <c r="EC38" s="641"/>
    </row>
    <row r="39" spans="2:133" ht="11.25" customHeight="1" x14ac:dyDescent="0.15">
      <c r="B39" s="607" t="s">
        <v>328</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329</v>
      </c>
      <c r="AR39" s="674"/>
      <c r="AS39" s="674"/>
      <c r="AT39" s="674"/>
      <c r="AU39" s="674"/>
      <c r="AV39" s="674"/>
      <c r="AW39" s="674"/>
      <c r="AX39" s="674"/>
      <c r="AY39" s="675"/>
      <c r="AZ39" s="610">
        <v>117643</v>
      </c>
      <c r="BA39" s="611"/>
      <c r="BB39" s="611"/>
      <c r="BC39" s="611"/>
      <c r="BD39" s="642"/>
      <c r="BE39" s="642"/>
      <c r="BF39" s="665"/>
      <c r="BG39" s="607" t="s">
        <v>330</v>
      </c>
      <c r="BH39" s="608"/>
      <c r="BI39" s="608"/>
      <c r="BJ39" s="608"/>
      <c r="BK39" s="608"/>
      <c r="BL39" s="608"/>
      <c r="BM39" s="608"/>
      <c r="BN39" s="608"/>
      <c r="BO39" s="608"/>
      <c r="BP39" s="608"/>
      <c r="BQ39" s="608"/>
      <c r="BR39" s="608"/>
      <c r="BS39" s="608"/>
      <c r="BT39" s="608"/>
      <c r="BU39" s="609"/>
      <c r="BV39" s="610">
        <v>12353</v>
      </c>
      <c r="BW39" s="611"/>
      <c r="BX39" s="611"/>
      <c r="BY39" s="611"/>
      <c r="BZ39" s="611"/>
      <c r="CA39" s="611"/>
      <c r="CB39" s="620"/>
      <c r="CD39" s="607" t="s">
        <v>331</v>
      </c>
      <c r="CE39" s="608"/>
      <c r="CF39" s="608"/>
      <c r="CG39" s="608"/>
      <c r="CH39" s="608"/>
      <c r="CI39" s="608"/>
      <c r="CJ39" s="608"/>
      <c r="CK39" s="608"/>
      <c r="CL39" s="608"/>
      <c r="CM39" s="608"/>
      <c r="CN39" s="608"/>
      <c r="CO39" s="608"/>
      <c r="CP39" s="608"/>
      <c r="CQ39" s="609"/>
      <c r="CR39" s="610">
        <v>2338114</v>
      </c>
      <c r="CS39" s="642"/>
      <c r="CT39" s="642"/>
      <c r="CU39" s="642"/>
      <c r="CV39" s="642"/>
      <c r="CW39" s="642"/>
      <c r="CX39" s="642"/>
      <c r="CY39" s="643"/>
      <c r="CZ39" s="615">
        <v>5.6</v>
      </c>
      <c r="DA39" s="640"/>
      <c r="DB39" s="640"/>
      <c r="DC39" s="644"/>
      <c r="DD39" s="619">
        <v>1173818</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332</v>
      </c>
      <c r="C40" s="608"/>
      <c r="D40" s="608"/>
      <c r="E40" s="608"/>
      <c r="F40" s="608"/>
      <c r="G40" s="608"/>
      <c r="H40" s="608"/>
      <c r="I40" s="608"/>
      <c r="J40" s="608"/>
      <c r="K40" s="608"/>
      <c r="L40" s="608"/>
      <c r="M40" s="608"/>
      <c r="N40" s="608"/>
      <c r="O40" s="608"/>
      <c r="P40" s="608"/>
      <c r="Q40" s="609"/>
      <c r="R40" s="610">
        <v>127000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333</v>
      </c>
      <c r="AR40" s="674"/>
      <c r="AS40" s="674"/>
      <c r="AT40" s="674"/>
      <c r="AU40" s="674"/>
      <c r="AV40" s="674"/>
      <c r="AW40" s="674"/>
      <c r="AX40" s="674"/>
      <c r="AY40" s="675"/>
      <c r="AZ40" s="610">
        <v>25232</v>
      </c>
      <c r="BA40" s="611"/>
      <c r="BB40" s="611"/>
      <c r="BC40" s="611"/>
      <c r="BD40" s="642"/>
      <c r="BE40" s="642"/>
      <c r="BF40" s="665"/>
      <c r="BG40" s="658" t="s">
        <v>334</v>
      </c>
      <c r="BH40" s="659"/>
      <c r="BI40" s="659"/>
      <c r="BJ40" s="659"/>
      <c r="BK40" s="659"/>
      <c r="BL40" s="213"/>
      <c r="BM40" s="608" t="s">
        <v>335</v>
      </c>
      <c r="BN40" s="608"/>
      <c r="BO40" s="608"/>
      <c r="BP40" s="608"/>
      <c r="BQ40" s="608"/>
      <c r="BR40" s="608"/>
      <c r="BS40" s="608"/>
      <c r="BT40" s="608"/>
      <c r="BU40" s="609"/>
      <c r="BV40" s="610">
        <v>80</v>
      </c>
      <c r="BW40" s="611"/>
      <c r="BX40" s="611"/>
      <c r="BY40" s="611"/>
      <c r="BZ40" s="611"/>
      <c r="CA40" s="611"/>
      <c r="CB40" s="620"/>
      <c r="CD40" s="607" t="s">
        <v>336</v>
      </c>
      <c r="CE40" s="608"/>
      <c r="CF40" s="608"/>
      <c r="CG40" s="608"/>
      <c r="CH40" s="608"/>
      <c r="CI40" s="608"/>
      <c r="CJ40" s="608"/>
      <c r="CK40" s="608"/>
      <c r="CL40" s="608"/>
      <c r="CM40" s="608"/>
      <c r="CN40" s="608"/>
      <c r="CO40" s="608"/>
      <c r="CP40" s="608"/>
      <c r="CQ40" s="609"/>
      <c r="CR40" s="610">
        <v>1208818</v>
      </c>
      <c r="CS40" s="611"/>
      <c r="CT40" s="611"/>
      <c r="CU40" s="611"/>
      <c r="CV40" s="611"/>
      <c r="CW40" s="611"/>
      <c r="CX40" s="611"/>
      <c r="CY40" s="612"/>
      <c r="CZ40" s="615">
        <v>2.9</v>
      </c>
      <c r="DA40" s="640"/>
      <c r="DB40" s="640"/>
      <c r="DC40" s="644"/>
      <c r="DD40" s="619">
        <v>696458</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337</v>
      </c>
      <c r="C41" s="632"/>
      <c r="D41" s="632"/>
      <c r="E41" s="632"/>
      <c r="F41" s="632"/>
      <c r="G41" s="632"/>
      <c r="H41" s="632"/>
      <c r="I41" s="632"/>
      <c r="J41" s="632"/>
      <c r="K41" s="632"/>
      <c r="L41" s="632"/>
      <c r="M41" s="632"/>
      <c r="N41" s="632"/>
      <c r="O41" s="632"/>
      <c r="P41" s="632"/>
      <c r="Q41" s="633"/>
      <c r="R41" s="682">
        <v>43631118</v>
      </c>
      <c r="S41" s="683"/>
      <c r="T41" s="683"/>
      <c r="U41" s="683"/>
      <c r="V41" s="683"/>
      <c r="W41" s="683"/>
      <c r="X41" s="683"/>
      <c r="Y41" s="687"/>
      <c r="Z41" s="688">
        <v>100</v>
      </c>
      <c r="AA41" s="688"/>
      <c r="AB41" s="688"/>
      <c r="AC41" s="688"/>
      <c r="AD41" s="689">
        <v>21997345</v>
      </c>
      <c r="AE41" s="689"/>
      <c r="AF41" s="689"/>
      <c r="AG41" s="689"/>
      <c r="AH41" s="689"/>
      <c r="AI41" s="689"/>
      <c r="AJ41" s="689"/>
      <c r="AK41" s="689"/>
      <c r="AL41" s="690">
        <v>100</v>
      </c>
      <c r="AM41" s="670"/>
      <c r="AN41" s="670"/>
      <c r="AO41" s="691"/>
      <c r="AQ41" s="673" t="s">
        <v>338</v>
      </c>
      <c r="AR41" s="674"/>
      <c r="AS41" s="674"/>
      <c r="AT41" s="674"/>
      <c r="AU41" s="674"/>
      <c r="AV41" s="674"/>
      <c r="AW41" s="674"/>
      <c r="AX41" s="674"/>
      <c r="AY41" s="675"/>
      <c r="AZ41" s="610">
        <v>612276</v>
      </c>
      <c r="BA41" s="611"/>
      <c r="BB41" s="611"/>
      <c r="BC41" s="611"/>
      <c r="BD41" s="642"/>
      <c r="BE41" s="642"/>
      <c r="BF41" s="665"/>
      <c r="BG41" s="658"/>
      <c r="BH41" s="659"/>
      <c r="BI41" s="659"/>
      <c r="BJ41" s="659"/>
      <c r="BK41" s="659"/>
      <c r="BL41" s="213"/>
      <c r="BM41" s="608" t="s">
        <v>339</v>
      </c>
      <c r="BN41" s="608"/>
      <c r="BO41" s="608"/>
      <c r="BP41" s="608"/>
      <c r="BQ41" s="608"/>
      <c r="BR41" s="608"/>
      <c r="BS41" s="608"/>
      <c r="BT41" s="608"/>
      <c r="BU41" s="609"/>
      <c r="BV41" s="610" t="s">
        <v>122</v>
      </c>
      <c r="BW41" s="611"/>
      <c r="BX41" s="611"/>
      <c r="BY41" s="611"/>
      <c r="BZ41" s="611"/>
      <c r="CA41" s="611"/>
      <c r="CB41" s="620"/>
      <c r="CD41" s="607" t="s">
        <v>340</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341</v>
      </c>
      <c r="AR42" s="680"/>
      <c r="AS42" s="680"/>
      <c r="AT42" s="680"/>
      <c r="AU42" s="680"/>
      <c r="AV42" s="680"/>
      <c r="AW42" s="680"/>
      <c r="AX42" s="680"/>
      <c r="AY42" s="681"/>
      <c r="AZ42" s="682">
        <v>2841726</v>
      </c>
      <c r="BA42" s="683"/>
      <c r="BB42" s="683"/>
      <c r="BC42" s="683"/>
      <c r="BD42" s="669"/>
      <c r="BE42" s="669"/>
      <c r="BF42" s="671"/>
      <c r="BG42" s="660"/>
      <c r="BH42" s="661"/>
      <c r="BI42" s="661"/>
      <c r="BJ42" s="661"/>
      <c r="BK42" s="661"/>
      <c r="BL42" s="214"/>
      <c r="BM42" s="632" t="s">
        <v>342</v>
      </c>
      <c r="BN42" s="632"/>
      <c r="BO42" s="632"/>
      <c r="BP42" s="632"/>
      <c r="BQ42" s="632"/>
      <c r="BR42" s="632"/>
      <c r="BS42" s="632"/>
      <c r="BT42" s="632"/>
      <c r="BU42" s="633"/>
      <c r="BV42" s="682">
        <v>406</v>
      </c>
      <c r="BW42" s="683"/>
      <c r="BX42" s="683"/>
      <c r="BY42" s="683"/>
      <c r="BZ42" s="683"/>
      <c r="CA42" s="683"/>
      <c r="CB42" s="692"/>
      <c r="CD42" s="607" t="s">
        <v>343</v>
      </c>
      <c r="CE42" s="608"/>
      <c r="CF42" s="608"/>
      <c r="CG42" s="608"/>
      <c r="CH42" s="608"/>
      <c r="CI42" s="608"/>
      <c r="CJ42" s="608"/>
      <c r="CK42" s="608"/>
      <c r="CL42" s="608"/>
      <c r="CM42" s="608"/>
      <c r="CN42" s="608"/>
      <c r="CO42" s="608"/>
      <c r="CP42" s="608"/>
      <c r="CQ42" s="609"/>
      <c r="CR42" s="610">
        <v>5707001</v>
      </c>
      <c r="CS42" s="642"/>
      <c r="CT42" s="642"/>
      <c r="CU42" s="642"/>
      <c r="CV42" s="642"/>
      <c r="CW42" s="642"/>
      <c r="CX42" s="642"/>
      <c r="CY42" s="643"/>
      <c r="CZ42" s="615">
        <v>13.7</v>
      </c>
      <c r="DA42" s="640"/>
      <c r="DB42" s="640"/>
      <c r="DC42" s="644"/>
      <c r="DD42" s="619">
        <v>1083339</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4" t="s">
        <v>344</v>
      </c>
      <c r="CD43" s="607" t="s">
        <v>345</v>
      </c>
      <c r="CE43" s="608"/>
      <c r="CF43" s="608"/>
      <c r="CG43" s="608"/>
      <c r="CH43" s="608"/>
      <c r="CI43" s="608"/>
      <c r="CJ43" s="608"/>
      <c r="CK43" s="608"/>
      <c r="CL43" s="608"/>
      <c r="CM43" s="608"/>
      <c r="CN43" s="608"/>
      <c r="CO43" s="608"/>
      <c r="CP43" s="608"/>
      <c r="CQ43" s="609"/>
      <c r="CR43" s="610">
        <v>169393</v>
      </c>
      <c r="CS43" s="642"/>
      <c r="CT43" s="642"/>
      <c r="CU43" s="642"/>
      <c r="CV43" s="642"/>
      <c r="CW43" s="642"/>
      <c r="CX43" s="642"/>
      <c r="CY43" s="643"/>
      <c r="CZ43" s="615">
        <v>0.4</v>
      </c>
      <c r="DA43" s="640"/>
      <c r="DB43" s="640"/>
      <c r="DC43" s="644"/>
      <c r="DD43" s="619">
        <v>169112</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294</v>
      </c>
      <c r="CE44" s="647"/>
      <c r="CF44" s="607" t="s">
        <v>347</v>
      </c>
      <c r="CG44" s="608"/>
      <c r="CH44" s="608"/>
      <c r="CI44" s="608"/>
      <c r="CJ44" s="608"/>
      <c r="CK44" s="608"/>
      <c r="CL44" s="608"/>
      <c r="CM44" s="608"/>
      <c r="CN44" s="608"/>
      <c r="CO44" s="608"/>
      <c r="CP44" s="608"/>
      <c r="CQ44" s="609"/>
      <c r="CR44" s="610">
        <v>4722600</v>
      </c>
      <c r="CS44" s="611"/>
      <c r="CT44" s="611"/>
      <c r="CU44" s="611"/>
      <c r="CV44" s="611"/>
      <c r="CW44" s="611"/>
      <c r="CX44" s="611"/>
      <c r="CY44" s="612"/>
      <c r="CZ44" s="615">
        <v>11.3</v>
      </c>
      <c r="DA44" s="616"/>
      <c r="DB44" s="616"/>
      <c r="DC44" s="622"/>
      <c r="DD44" s="619">
        <v>990494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349</v>
      </c>
      <c r="CG45" s="608"/>
      <c r="CH45" s="608"/>
      <c r="CI45" s="608"/>
      <c r="CJ45" s="608"/>
      <c r="CK45" s="608"/>
      <c r="CL45" s="608"/>
      <c r="CM45" s="608"/>
      <c r="CN45" s="608"/>
      <c r="CO45" s="608"/>
      <c r="CP45" s="608"/>
      <c r="CQ45" s="609"/>
      <c r="CR45" s="610">
        <v>2125610</v>
      </c>
      <c r="CS45" s="642"/>
      <c r="CT45" s="642"/>
      <c r="CU45" s="642"/>
      <c r="CV45" s="642"/>
      <c r="CW45" s="642"/>
      <c r="CX45" s="642"/>
      <c r="CY45" s="643"/>
      <c r="CZ45" s="615">
        <v>5.0999999999999996</v>
      </c>
      <c r="DA45" s="640"/>
      <c r="DB45" s="640"/>
      <c r="DC45" s="644"/>
      <c r="DD45" s="619">
        <v>42766</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5"/>
      <c r="CD46" s="648"/>
      <c r="CE46" s="649"/>
      <c r="CF46" s="607" t="s">
        <v>350</v>
      </c>
      <c r="CG46" s="608"/>
      <c r="CH46" s="608"/>
      <c r="CI46" s="608"/>
      <c r="CJ46" s="608"/>
      <c r="CK46" s="608"/>
      <c r="CL46" s="608"/>
      <c r="CM46" s="608"/>
      <c r="CN46" s="608"/>
      <c r="CO46" s="608"/>
      <c r="CP46" s="608"/>
      <c r="CQ46" s="609"/>
      <c r="CR46" s="610">
        <v>2430975</v>
      </c>
      <c r="CS46" s="611"/>
      <c r="CT46" s="611"/>
      <c r="CU46" s="611"/>
      <c r="CV46" s="611"/>
      <c r="CW46" s="611"/>
      <c r="CX46" s="611"/>
      <c r="CY46" s="612"/>
      <c r="CZ46" s="615">
        <v>5.8</v>
      </c>
      <c r="DA46" s="616"/>
      <c r="DB46" s="616"/>
      <c r="DC46" s="622"/>
      <c r="DD46" s="619">
        <v>947660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5"/>
      <c r="CD47" s="648"/>
      <c r="CE47" s="649"/>
      <c r="CF47" s="607" t="s">
        <v>351</v>
      </c>
      <c r="CG47" s="608"/>
      <c r="CH47" s="608"/>
      <c r="CI47" s="608"/>
      <c r="CJ47" s="608"/>
      <c r="CK47" s="608"/>
      <c r="CL47" s="608"/>
      <c r="CM47" s="608"/>
      <c r="CN47" s="608"/>
      <c r="CO47" s="608"/>
      <c r="CP47" s="608"/>
      <c r="CQ47" s="609"/>
      <c r="CR47" s="610">
        <v>984401</v>
      </c>
      <c r="CS47" s="642"/>
      <c r="CT47" s="642"/>
      <c r="CU47" s="642"/>
      <c r="CV47" s="642"/>
      <c r="CW47" s="642"/>
      <c r="CX47" s="642"/>
      <c r="CY47" s="643"/>
      <c r="CZ47" s="615">
        <v>2.4</v>
      </c>
      <c r="DA47" s="640"/>
      <c r="DB47" s="640"/>
      <c r="DC47" s="644"/>
      <c r="DD47" s="619">
        <v>92845</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5"/>
      <c r="CD48" s="650"/>
      <c r="CE48" s="651"/>
      <c r="CF48" s="607" t="s">
        <v>352</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5"/>
      <c r="CD49" s="631" t="s">
        <v>353</v>
      </c>
      <c r="CE49" s="632"/>
      <c r="CF49" s="632"/>
      <c r="CG49" s="632"/>
      <c r="CH49" s="632"/>
      <c r="CI49" s="632"/>
      <c r="CJ49" s="632"/>
      <c r="CK49" s="632"/>
      <c r="CL49" s="632"/>
      <c r="CM49" s="632"/>
      <c r="CN49" s="632"/>
      <c r="CO49" s="632"/>
      <c r="CP49" s="632"/>
      <c r="CQ49" s="633"/>
      <c r="CR49" s="682">
        <v>41714100</v>
      </c>
      <c r="CS49" s="669"/>
      <c r="CT49" s="669"/>
      <c r="CU49" s="669"/>
      <c r="CV49" s="669"/>
      <c r="CW49" s="669"/>
      <c r="CX49" s="669"/>
      <c r="CY49" s="698"/>
      <c r="CZ49" s="690">
        <v>100</v>
      </c>
      <c r="DA49" s="699"/>
      <c r="DB49" s="699"/>
      <c r="DC49" s="700"/>
      <c r="DD49" s="701">
        <v>26769750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z2D0KbDCNUqczSxJ0vfkMHuQDbhpenF19Iik6WYia5j1Lx7MYwh+aEsx2+P7JPTInx9iVkK7POttXI2TcqiebQ==" saltValue="KUP457V3Of1jMl0jCHd79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708" t="s">
        <v>354</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09" t="s">
        <v>355</v>
      </c>
      <c r="DK2" s="710"/>
      <c r="DL2" s="710"/>
      <c r="DM2" s="710"/>
      <c r="DN2" s="710"/>
      <c r="DO2" s="711"/>
      <c r="DP2" s="218"/>
      <c r="DQ2" s="709" t="s">
        <v>356</v>
      </c>
      <c r="DR2" s="710"/>
      <c r="DS2" s="710"/>
      <c r="DT2" s="710"/>
      <c r="DU2" s="710"/>
      <c r="DV2" s="710"/>
      <c r="DW2" s="710"/>
      <c r="DX2" s="710"/>
      <c r="DY2" s="710"/>
      <c r="DZ2" s="711"/>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712" t="s">
        <v>357</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2"/>
      <c r="BA4" s="222"/>
      <c r="BB4" s="222"/>
      <c r="BC4" s="222"/>
      <c r="BD4" s="222"/>
      <c r="BE4" s="223"/>
      <c r="BF4" s="223"/>
      <c r="BG4" s="223"/>
      <c r="BH4" s="223"/>
      <c r="BI4" s="223"/>
      <c r="BJ4" s="223"/>
      <c r="BK4" s="223"/>
      <c r="BL4" s="223"/>
      <c r="BM4" s="223"/>
      <c r="BN4" s="223"/>
      <c r="BO4" s="223"/>
      <c r="BP4" s="223"/>
      <c r="BQ4" s="713" t="s">
        <v>358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4"/>
    </row>
    <row r="5" spans="1:131" s="225" customFormat="1" ht="26.25" customHeight="1" x14ac:dyDescent="0.15">
      <c r="A5" s="714" t="s">
        <v>359</v>
      </c>
      <c r="B5" s="715"/>
      <c r="C5" s="715"/>
      <c r="D5" s="715"/>
      <c r="E5" s="715"/>
      <c r="F5" s="715"/>
      <c r="G5" s="715"/>
      <c r="H5" s="715"/>
      <c r="I5" s="715"/>
      <c r="J5" s="715"/>
      <c r="K5" s="715"/>
      <c r="L5" s="715"/>
      <c r="M5" s="715"/>
      <c r="N5" s="715"/>
      <c r="O5" s="715"/>
      <c r="P5" s="716"/>
      <c r="Q5" s="720" t="s">
        <v>360</v>
      </c>
      <c r="R5" s="721"/>
      <c r="S5" s="721"/>
      <c r="T5" s="721"/>
      <c r="U5" s="722"/>
      <c r="V5" s="720" t="s">
        <v>361</v>
      </c>
      <c r="W5" s="721"/>
      <c r="X5" s="721"/>
      <c r="Y5" s="721"/>
      <c r="Z5" s="722"/>
      <c r="AA5" s="720" t="s">
        <v>362</v>
      </c>
      <c r="AB5" s="721"/>
      <c r="AC5" s="721"/>
      <c r="AD5" s="721"/>
      <c r="AE5" s="721"/>
      <c r="AF5" s="726" t="s">
        <v>363</v>
      </c>
      <c r="AG5" s="721"/>
      <c r="AH5" s="721"/>
      <c r="AI5" s="721"/>
      <c r="AJ5" s="727"/>
      <c r="AK5" s="721" t="s">
        <v>364</v>
      </c>
      <c r="AL5" s="721"/>
      <c r="AM5" s="721"/>
      <c r="AN5" s="721"/>
      <c r="AO5" s="722"/>
      <c r="AP5" s="720" t="s">
        <v>365</v>
      </c>
      <c r="AQ5" s="721"/>
      <c r="AR5" s="721"/>
      <c r="AS5" s="721"/>
      <c r="AT5" s="722"/>
      <c r="AU5" s="720" t="s">
        <v>366</v>
      </c>
      <c r="AV5" s="721"/>
      <c r="AW5" s="721"/>
      <c r="AX5" s="721"/>
      <c r="AY5" s="727"/>
      <c r="AZ5" s="222"/>
      <c r="BA5" s="222"/>
      <c r="BB5" s="222"/>
      <c r="BC5" s="222"/>
      <c r="BD5" s="222"/>
      <c r="BE5" s="223"/>
      <c r="BF5" s="223"/>
      <c r="BG5" s="223"/>
      <c r="BH5" s="223"/>
      <c r="BI5" s="223"/>
      <c r="BJ5" s="223"/>
      <c r="BK5" s="223"/>
      <c r="BL5" s="223"/>
      <c r="BM5" s="223"/>
      <c r="BN5" s="223"/>
      <c r="BO5" s="223"/>
      <c r="BP5" s="223"/>
      <c r="BQ5" s="714" t="s">
        <v>367</v>
      </c>
      <c r="BR5" s="715"/>
      <c r="BS5" s="715"/>
      <c r="BT5" s="715"/>
      <c r="BU5" s="715"/>
      <c r="BV5" s="715"/>
      <c r="BW5" s="715"/>
      <c r="BX5" s="715"/>
      <c r="BY5" s="715"/>
      <c r="BZ5" s="715"/>
      <c r="CA5" s="715"/>
      <c r="CB5" s="715"/>
      <c r="CC5" s="715"/>
      <c r="CD5" s="715"/>
      <c r="CE5" s="715"/>
      <c r="CF5" s="715"/>
      <c r="CG5" s="716"/>
      <c r="CH5" s="720" t="s">
        <v>368</v>
      </c>
      <c r="CI5" s="721"/>
      <c r="CJ5" s="721"/>
      <c r="CK5" s="721"/>
      <c r="CL5" s="722"/>
      <c r="CM5" s="720" t="s">
        <v>369</v>
      </c>
      <c r="CN5" s="721"/>
      <c r="CO5" s="721"/>
      <c r="CP5" s="721"/>
      <c r="CQ5" s="722"/>
      <c r="CR5" s="720" t="s">
        <v>370</v>
      </c>
      <c r="CS5" s="721"/>
      <c r="CT5" s="721"/>
      <c r="CU5" s="721"/>
      <c r="CV5" s="722"/>
      <c r="CW5" s="720" t="s">
        <v>371</v>
      </c>
      <c r="CX5" s="721"/>
      <c r="CY5" s="721"/>
      <c r="CZ5" s="721"/>
      <c r="DA5" s="722"/>
      <c r="DB5" s="720" t="s">
        <v>372</v>
      </c>
      <c r="DC5" s="721"/>
      <c r="DD5" s="721"/>
      <c r="DE5" s="721"/>
      <c r="DF5" s="722"/>
      <c r="DG5" s="750" t="s">
        <v>373</v>
      </c>
      <c r="DH5" s="751"/>
      <c r="DI5" s="751"/>
      <c r="DJ5" s="751"/>
      <c r="DK5" s="752"/>
      <c r="DL5" s="750" t="s">
        <v>374</v>
      </c>
      <c r="DM5" s="751"/>
      <c r="DN5" s="751"/>
      <c r="DO5" s="751"/>
      <c r="DP5" s="752"/>
      <c r="DQ5" s="720" t="s">
        <v>375</v>
      </c>
      <c r="DR5" s="721"/>
      <c r="DS5" s="721"/>
      <c r="DT5" s="721"/>
      <c r="DU5" s="722"/>
      <c r="DV5" s="720" t="s">
        <v>366</v>
      </c>
      <c r="DW5" s="721"/>
      <c r="DX5" s="721"/>
      <c r="DY5" s="721"/>
      <c r="DZ5" s="727"/>
      <c r="EA5" s="224"/>
    </row>
    <row r="6" spans="1:131" s="225"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2"/>
      <c r="BA6" s="222"/>
      <c r="BB6" s="222"/>
      <c r="BC6" s="222"/>
      <c r="BD6" s="222"/>
      <c r="BE6" s="223"/>
      <c r="BF6" s="223"/>
      <c r="BG6" s="223"/>
      <c r="BH6" s="223"/>
      <c r="BI6" s="223"/>
      <c r="BJ6" s="223"/>
      <c r="BK6" s="223"/>
      <c r="BL6" s="223"/>
      <c r="BM6" s="223"/>
      <c r="BN6" s="223"/>
      <c r="BO6" s="223"/>
      <c r="BP6" s="223"/>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4"/>
    </row>
    <row r="7" spans="1:131" s="225" customFormat="1" ht="26.25" customHeight="1" thickTop="1" x14ac:dyDescent="0.15">
      <c r="A7" s="226">
        <v>1</v>
      </c>
      <c r="B7" s="736" t="s">
        <v>376</v>
      </c>
      <c r="C7" s="737"/>
      <c r="D7" s="737"/>
      <c r="E7" s="737"/>
      <c r="F7" s="737"/>
      <c r="G7" s="737"/>
      <c r="H7" s="737"/>
      <c r="I7" s="737"/>
      <c r="J7" s="737"/>
      <c r="K7" s="737"/>
      <c r="L7" s="737"/>
      <c r="M7" s="737"/>
      <c r="N7" s="737"/>
      <c r="O7" s="737"/>
      <c r="P7" s="738"/>
      <c r="Q7" s="739">
        <v>43401</v>
      </c>
      <c r="R7" s="740"/>
      <c r="S7" s="740"/>
      <c r="T7" s="740"/>
      <c r="U7" s="740"/>
      <c r="V7" s="740">
        <v>41508</v>
      </c>
      <c r="W7" s="740"/>
      <c r="X7" s="740"/>
      <c r="Y7" s="740"/>
      <c r="Z7" s="740"/>
      <c r="AA7" s="740">
        <v>1894</v>
      </c>
      <c r="AB7" s="740"/>
      <c r="AC7" s="740"/>
      <c r="AD7" s="740"/>
      <c r="AE7" s="741"/>
      <c r="AF7" s="742">
        <v>1641</v>
      </c>
      <c r="AG7" s="743"/>
      <c r="AH7" s="743"/>
      <c r="AI7" s="743"/>
      <c r="AJ7" s="744"/>
      <c r="AK7" s="745">
        <v>2531</v>
      </c>
      <c r="AL7" s="746"/>
      <c r="AM7" s="746"/>
      <c r="AN7" s="746"/>
      <c r="AO7" s="746"/>
      <c r="AP7" s="746">
        <v>28626</v>
      </c>
      <c r="AQ7" s="746"/>
      <c r="AR7" s="746"/>
      <c r="AS7" s="746"/>
      <c r="AT7" s="746"/>
      <c r="AU7" s="747"/>
      <c r="AV7" s="747"/>
      <c r="AW7" s="747"/>
      <c r="AX7" s="747"/>
      <c r="AY7" s="748"/>
      <c r="AZ7" s="222"/>
      <c r="BA7" s="222"/>
      <c r="BB7" s="222"/>
      <c r="BC7" s="222"/>
      <c r="BD7" s="222"/>
      <c r="BE7" s="223"/>
      <c r="BF7" s="223"/>
      <c r="BG7" s="223"/>
      <c r="BH7" s="223"/>
      <c r="BI7" s="223"/>
      <c r="BJ7" s="223"/>
      <c r="BK7" s="223"/>
      <c r="BL7" s="223"/>
      <c r="BM7" s="223"/>
      <c r="BN7" s="223"/>
      <c r="BO7" s="223"/>
      <c r="BP7" s="223"/>
      <c r="BQ7" s="226">
        <v>1</v>
      </c>
      <c r="BR7" s="227"/>
      <c r="BS7" s="733" t="s">
        <v>571</v>
      </c>
      <c r="BT7" s="734"/>
      <c r="BU7" s="734"/>
      <c r="BV7" s="734"/>
      <c r="BW7" s="734"/>
      <c r="BX7" s="734"/>
      <c r="BY7" s="734"/>
      <c r="BZ7" s="734"/>
      <c r="CA7" s="734"/>
      <c r="CB7" s="734"/>
      <c r="CC7" s="734"/>
      <c r="CD7" s="734"/>
      <c r="CE7" s="734"/>
      <c r="CF7" s="734"/>
      <c r="CG7" s="749"/>
      <c r="CH7" s="730">
        <v>19</v>
      </c>
      <c r="CI7" s="731"/>
      <c r="CJ7" s="731"/>
      <c r="CK7" s="731"/>
      <c r="CL7" s="732"/>
      <c r="CM7" s="730">
        <v>163</v>
      </c>
      <c r="CN7" s="731"/>
      <c r="CO7" s="731"/>
      <c r="CP7" s="731"/>
      <c r="CQ7" s="732"/>
      <c r="CR7" s="730">
        <v>7</v>
      </c>
      <c r="CS7" s="731"/>
      <c r="CT7" s="731"/>
      <c r="CU7" s="731"/>
      <c r="CV7" s="732"/>
      <c r="CW7" s="730" t="s">
        <v>564</v>
      </c>
      <c r="CX7" s="731"/>
      <c r="CY7" s="731"/>
      <c r="CZ7" s="731"/>
      <c r="DA7" s="732"/>
      <c r="DB7" s="730" t="s">
        <v>564</v>
      </c>
      <c r="DC7" s="731"/>
      <c r="DD7" s="731"/>
      <c r="DE7" s="731"/>
      <c r="DF7" s="732"/>
      <c r="DG7" s="730" t="s">
        <v>564</v>
      </c>
      <c r="DH7" s="731"/>
      <c r="DI7" s="731"/>
      <c r="DJ7" s="731"/>
      <c r="DK7" s="732"/>
      <c r="DL7" s="730" t="s">
        <v>564</v>
      </c>
      <c r="DM7" s="731"/>
      <c r="DN7" s="731"/>
      <c r="DO7" s="731"/>
      <c r="DP7" s="732"/>
      <c r="DQ7" s="730" t="s">
        <v>564</v>
      </c>
      <c r="DR7" s="731"/>
      <c r="DS7" s="731"/>
      <c r="DT7" s="731"/>
      <c r="DU7" s="732"/>
      <c r="DV7" s="733"/>
      <c r="DW7" s="734"/>
      <c r="DX7" s="734"/>
      <c r="DY7" s="734"/>
      <c r="DZ7" s="735"/>
      <c r="EA7" s="224"/>
    </row>
    <row r="8" spans="1:131" s="225" customFormat="1" ht="26.25" customHeight="1" x14ac:dyDescent="0.15">
      <c r="A8" s="228">
        <v>2</v>
      </c>
      <c r="B8" s="767" t="s">
        <v>377</v>
      </c>
      <c r="C8" s="768"/>
      <c r="D8" s="768"/>
      <c r="E8" s="768"/>
      <c r="F8" s="768"/>
      <c r="G8" s="768"/>
      <c r="H8" s="768"/>
      <c r="I8" s="768"/>
      <c r="J8" s="768"/>
      <c r="K8" s="768"/>
      <c r="L8" s="768"/>
      <c r="M8" s="768"/>
      <c r="N8" s="768"/>
      <c r="O8" s="768"/>
      <c r="P8" s="769"/>
      <c r="Q8" s="770">
        <v>6</v>
      </c>
      <c r="R8" s="771"/>
      <c r="S8" s="771"/>
      <c r="T8" s="771"/>
      <c r="U8" s="771"/>
      <c r="V8" s="771">
        <v>3</v>
      </c>
      <c r="W8" s="771"/>
      <c r="X8" s="771"/>
      <c r="Y8" s="771"/>
      <c r="Z8" s="771"/>
      <c r="AA8" s="771">
        <v>2</v>
      </c>
      <c r="AB8" s="771"/>
      <c r="AC8" s="771"/>
      <c r="AD8" s="771"/>
      <c r="AE8" s="772"/>
      <c r="AF8" s="773">
        <v>2</v>
      </c>
      <c r="AG8" s="774"/>
      <c r="AH8" s="774"/>
      <c r="AI8" s="774"/>
      <c r="AJ8" s="775"/>
      <c r="AK8" s="756">
        <v>4</v>
      </c>
      <c r="AL8" s="757"/>
      <c r="AM8" s="757"/>
      <c r="AN8" s="757"/>
      <c r="AO8" s="757"/>
      <c r="AP8" s="757" t="s">
        <v>565</v>
      </c>
      <c r="AQ8" s="757"/>
      <c r="AR8" s="757"/>
      <c r="AS8" s="757"/>
      <c r="AT8" s="757"/>
      <c r="AU8" s="758"/>
      <c r="AV8" s="758"/>
      <c r="AW8" s="758"/>
      <c r="AX8" s="758"/>
      <c r="AY8" s="759"/>
      <c r="AZ8" s="222"/>
      <c r="BA8" s="222"/>
      <c r="BB8" s="222"/>
      <c r="BC8" s="222"/>
      <c r="BD8" s="222"/>
      <c r="BE8" s="223"/>
      <c r="BF8" s="223"/>
      <c r="BG8" s="223"/>
      <c r="BH8" s="223"/>
      <c r="BI8" s="223"/>
      <c r="BJ8" s="223"/>
      <c r="BK8" s="223"/>
      <c r="BL8" s="223"/>
      <c r="BM8" s="223"/>
      <c r="BN8" s="223"/>
      <c r="BO8" s="223"/>
      <c r="BP8" s="223"/>
      <c r="BQ8" s="228">
        <v>2</v>
      </c>
      <c r="BR8" s="229"/>
      <c r="BS8" s="760" t="s">
        <v>572</v>
      </c>
      <c r="BT8" s="761"/>
      <c r="BU8" s="761"/>
      <c r="BV8" s="761"/>
      <c r="BW8" s="761"/>
      <c r="BX8" s="761"/>
      <c r="BY8" s="761"/>
      <c r="BZ8" s="761"/>
      <c r="CA8" s="761"/>
      <c r="CB8" s="761"/>
      <c r="CC8" s="761"/>
      <c r="CD8" s="761"/>
      <c r="CE8" s="761"/>
      <c r="CF8" s="761"/>
      <c r="CG8" s="762"/>
      <c r="CH8" s="763">
        <v>24</v>
      </c>
      <c r="CI8" s="764"/>
      <c r="CJ8" s="764"/>
      <c r="CK8" s="764"/>
      <c r="CL8" s="765"/>
      <c r="CM8" s="763">
        <v>205</v>
      </c>
      <c r="CN8" s="764"/>
      <c r="CO8" s="764"/>
      <c r="CP8" s="764"/>
      <c r="CQ8" s="765"/>
      <c r="CR8" s="763">
        <v>30</v>
      </c>
      <c r="CS8" s="764"/>
      <c r="CT8" s="764"/>
      <c r="CU8" s="764"/>
      <c r="CV8" s="765"/>
      <c r="CW8" s="763" t="s">
        <v>564</v>
      </c>
      <c r="CX8" s="764"/>
      <c r="CY8" s="764"/>
      <c r="CZ8" s="764"/>
      <c r="DA8" s="765"/>
      <c r="DB8" s="763" t="s">
        <v>564</v>
      </c>
      <c r="DC8" s="764"/>
      <c r="DD8" s="764"/>
      <c r="DE8" s="764"/>
      <c r="DF8" s="765"/>
      <c r="DG8" s="763" t="s">
        <v>564</v>
      </c>
      <c r="DH8" s="764"/>
      <c r="DI8" s="764"/>
      <c r="DJ8" s="764"/>
      <c r="DK8" s="765"/>
      <c r="DL8" s="763" t="s">
        <v>564</v>
      </c>
      <c r="DM8" s="764"/>
      <c r="DN8" s="764"/>
      <c r="DO8" s="764"/>
      <c r="DP8" s="765"/>
      <c r="DQ8" s="763" t="s">
        <v>564</v>
      </c>
      <c r="DR8" s="764"/>
      <c r="DS8" s="764"/>
      <c r="DT8" s="764"/>
      <c r="DU8" s="765"/>
      <c r="DV8" s="760"/>
      <c r="DW8" s="761"/>
      <c r="DX8" s="761"/>
      <c r="DY8" s="761"/>
      <c r="DZ8" s="766"/>
      <c r="EA8" s="224"/>
    </row>
    <row r="9" spans="1:131" s="225" customFormat="1" ht="26.25" customHeight="1" x14ac:dyDescent="0.15">
      <c r="A9" s="228">
        <v>3</v>
      </c>
      <c r="B9" s="767" t="s">
        <v>378</v>
      </c>
      <c r="C9" s="768"/>
      <c r="D9" s="768"/>
      <c r="E9" s="768"/>
      <c r="F9" s="768"/>
      <c r="G9" s="768"/>
      <c r="H9" s="768"/>
      <c r="I9" s="768"/>
      <c r="J9" s="768"/>
      <c r="K9" s="768"/>
      <c r="L9" s="768"/>
      <c r="M9" s="768"/>
      <c r="N9" s="768"/>
      <c r="O9" s="768"/>
      <c r="P9" s="769"/>
      <c r="Q9" s="770">
        <v>63</v>
      </c>
      <c r="R9" s="771"/>
      <c r="S9" s="771"/>
      <c r="T9" s="771"/>
      <c r="U9" s="771"/>
      <c r="V9" s="771">
        <v>47</v>
      </c>
      <c r="W9" s="771"/>
      <c r="X9" s="771"/>
      <c r="Y9" s="771"/>
      <c r="Z9" s="771"/>
      <c r="AA9" s="771">
        <v>16</v>
      </c>
      <c r="AB9" s="771"/>
      <c r="AC9" s="771"/>
      <c r="AD9" s="771"/>
      <c r="AE9" s="772"/>
      <c r="AF9" s="773">
        <v>16</v>
      </c>
      <c r="AG9" s="774"/>
      <c r="AH9" s="774"/>
      <c r="AI9" s="774"/>
      <c r="AJ9" s="775"/>
      <c r="AK9" s="756">
        <v>9</v>
      </c>
      <c r="AL9" s="757"/>
      <c r="AM9" s="757"/>
      <c r="AN9" s="757"/>
      <c r="AO9" s="757"/>
      <c r="AP9" s="757">
        <v>10</v>
      </c>
      <c r="AQ9" s="757"/>
      <c r="AR9" s="757"/>
      <c r="AS9" s="757"/>
      <c r="AT9" s="757"/>
      <c r="AU9" s="758"/>
      <c r="AV9" s="758"/>
      <c r="AW9" s="758"/>
      <c r="AX9" s="758"/>
      <c r="AY9" s="759"/>
      <c r="AZ9" s="222"/>
      <c r="BA9" s="222"/>
      <c r="BB9" s="222"/>
      <c r="BC9" s="222"/>
      <c r="BD9" s="222"/>
      <c r="BE9" s="223"/>
      <c r="BF9" s="223"/>
      <c r="BG9" s="223"/>
      <c r="BH9" s="223"/>
      <c r="BI9" s="223"/>
      <c r="BJ9" s="223"/>
      <c r="BK9" s="223"/>
      <c r="BL9" s="223"/>
      <c r="BM9" s="223"/>
      <c r="BN9" s="223"/>
      <c r="BO9" s="223"/>
      <c r="BP9" s="223"/>
      <c r="BQ9" s="228">
        <v>3</v>
      </c>
      <c r="BR9" s="229"/>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4"/>
    </row>
    <row r="10" spans="1:131" s="225" customFormat="1" ht="26.25" customHeight="1" x14ac:dyDescent="0.15">
      <c r="A10" s="228">
        <v>4</v>
      </c>
      <c r="B10" s="767" t="s">
        <v>379</v>
      </c>
      <c r="C10" s="768"/>
      <c r="D10" s="768"/>
      <c r="E10" s="768"/>
      <c r="F10" s="768"/>
      <c r="G10" s="768"/>
      <c r="H10" s="768"/>
      <c r="I10" s="768"/>
      <c r="J10" s="768"/>
      <c r="K10" s="768"/>
      <c r="L10" s="768"/>
      <c r="M10" s="768"/>
      <c r="N10" s="768"/>
      <c r="O10" s="768"/>
      <c r="P10" s="769"/>
      <c r="Q10" s="770">
        <v>15</v>
      </c>
      <c r="R10" s="771"/>
      <c r="S10" s="771"/>
      <c r="T10" s="771"/>
      <c r="U10" s="771"/>
      <c r="V10" s="771">
        <v>12</v>
      </c>
      <c r="W10" s="771"/>
      <c r="X10" s="771"/>
      <c r="Y10" s="771"/>
      <c r="Z10" s="771"/>
      <c r="AA10" s="771">
        <v>2</v>
      </c>
      <c r="AB10" s="771"/>
      <c r="AC10" s="771"/>
      <c r="AD10" s="771"/>
      <c r="AE10" s="772"/>
      <c r="AF10" s="773">
        <v>2</v>
      </c>
      <c r="AG10" s="774"/>
      <c r="AH10" s="774"/>
      <c r="AI10" s="774"/>
      <c r="AJ10" s="775"/>
      <c r="AK10" s="756">
        <v>3</v>
      </c>
      <c r="AL10" s="757"/>
      <c r="AM10" s="757"/>
      <c r="AN10" s="757"/>
      <c r="AO10" s="757"/>
      <c r="AP10" s="757" t="s">
        <v>565</v>
      </c>
      <c r="AQ10" s="757"/>
      <c r="AR10" s="757"/>
      <c r="AS10" s="757"/>
      <c r="AT10" s="757"/>
      <c r="AU10" s="758"/>
      <c r="AV10" s="758"/>
      <c r="AW10" s="758"/>
      <c r="AX10" s="758"/>
      <c r="AY10" s="759"/>
      <c r="AZ10" s="222"/>
      <c r="BA10" s="222"/>
      <c r="BB10" s="222"/>
      <c r="BC10" s="222"/>
      <c r="BD10" s="222"/>
      <c r="BE10" s="223"/>
      <c r="BF10" s="223"/>
      <c r="BG10" s="223"/>
      <c r="BH10" s="223"/>
      <c r="BI10" s="223"/>
      <c r="BJ10" s="223"/>
      <c r="BK10" s="223"/>
      <c r="BL10" s="223"/>
      <c r="BM10" s="223"/>
      <c r="BN10" s="223"/>
      <c r="BO10" s="223"/>
      <c r="BP10" s="223"/>
      <c r="BQ10" s="228">
        <v>4</v>
      </c>
      <c r="BR10" s="229"/>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4"/>
    </row>
    <row r="11" spans="1:131" s="225" customFormat="1" ht="26.25" customHeight="1" x14ac:dyDescent="0.15">
      <c r="A11" s="228">
        <v>5</v>
      </c>
      <c r="B11" s="767" t="s">
        <v>380</v>
      </c>
      <c r="C11" s="768"/>
      <c r="D11" s="768"/>
      <c r="E11" s="768"/>
      <c r="F11" s="768"/>
      <c r="G11" s="768"/>
      <c r="H11" s="768"/>
      <c r="I11" s="768"/>
      <c r="J11" s="768"/>
      <c r="K11" s="768"/>
      <c r="L11" s="768"/>
      <c r="M11" s="768"/>
      <c r="N11" s="768"/>
      <c r="O11" s="768"/>
      <c r="P11" s="769"/>
      <c r="Q11" s="770">
        <v>21</v>
      </c>
      <c r="R11" s="771"/>
      <c r="S11" s="771"/>
      <c r="T11" s="771"/>
      <c r="U11" s="771"/>
      <c r="V11" s="771">
        <v>20</v>
      </c>
      <c r="W11" s="771"/>
      <c r="X11" s="771"/>
      <c r="Y11" s="771"/>
      <c r="Z11" s="771"/>
      <c r="AA11" s="771">
        <v>1</v>
      </c>
      <c r="AB11" s="771"/>
      <c r="AC11" s="771"/>
      <c r="AD11" s="771"/>
      <c r="AE11" s="772"/>
      <c r="AF11" s="773">
        <v>1</v>
      </c>
      <c r="AG11" s="774"/>
      <c r="AH11" s="774"/>
      <c r="AI11" s="774"/>
      <c r="AJ11" s="775"/>
      <c r="AK11" s="756">
        <v>5</v>
      </c>
      <c r="AL11" s="757"/>
      <c r="AM11" s="757"/>
      <c r="AN11" s="757"/>
      <c r="AO11" s="757"/>
      <c r="AP11" s="757">
        <v>34</v>
      </c>
      <c r="AQ11" s="757"/>
      <c r="AR11" s="757"/>
      <c r="AS11" s="757"/>
      <c r="AT11" s="757"/>
      <c r="AU11" s="758"/>
      <c r="AV11" s="758"/>
      <c r="AW11" s="758"/>
      <c r="AX11" s="758"/>
      <c r="AY11" s="759"/>
      <c r="AZ11" s="222"/>
      <c r="BA11" s="222"/>
      <c r="BB11" s="222"/>
      <c r="BC11" s="222"/>
      <c r="BD11" s="222"/>
      <c r="BE11" s="223"/>
      <c r="BF11" s="223"/>
      <c r="BG11" s="223"/>
      <c r="BH11" s="223"/>
      <c r="BI11" s="223"/>
      <c r="BJ11" s="223"/>
      <c r="BK11" s="223"/>
      <c r="BL11" s="223"/>
      <c r="BM11" s="223"/>
      <c r="BN11" s="223"/>
      <c r="BO11" s="223"/>
      <c r="BP11" s="223"/>
      <c r="BQ11" s="228">
        <v>5</v>
      </c>
      <c r="BR11" s="229"/>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4"/>
    </row>
    <row r="12" spans="1:131" s="225" customFormat="1" ht="26.25" customHeight="1" x14ac:dyDescent="0.15">
      <c r="A12" s="228">
        <v>6</v>
      </c>
      <c r="B12" s="767" t="s">
        <v>381</v>
      </c>
      <c r="C12" s="768"/>
      <c r="D12" s="768"/>
      <c r="E12" s="768"/>
      <c r="F12" s="768"/>
      <c r="G12" s="768"/>
      <c r="H12" s="768"/>
      <c r="I12" s="768"/>
      <c r="J12" s="768"/>
      <c r="K12" s="768"/>
      <c r="L12" s="768"/>
      <c r="M12" s="768"/>
      <c r="N12" s="768"/>
      <c r="O12" s="768"/>
      <c r="P12" s="769"/>
      <c r="Q12" s="770">
        <v>398</v>
      </c>
      <c r="R12" s="771"/>
      <c r="S12" s="771"/>
      <c r="T12" s="771"/>
      <c r="U12" s="771"/>
      <c r="V12" s="771">
        <v>396</v>
      </c>
      <c r="W12" s="771"/>
      <c r="X12" s="771"/>
      <c r="Y12" s="771"/>
      <c r="Z12" s="771"/>
      <c r="AA12" s="771">
        <v>2</v>
      </c>
      <c r="AB12" s="771"/>
      <c r="AC12" s="771"/>
      <c r="AD12" s="771"/>
      <c r="AE12" s="772"/>
      <c r="AF12" s="773">
        <v>2</v>
      </c>
      <c r="AG12" s="774"/>
      <c r="AH12" s="774"/>
      <c r="AI12" s="774"/>
      <c r="AJ12" s="775"/>
      <c r="AK12" s="756">
        <v>204</v>
      </c>
      <c r="AL12" s="757"/>
      <c r="AM12" s="757"/>
      <c r="AN12" s="757"/>
      <c r="AO12" s="757"/>
      <c r="AP12" s="757">
        <v>1639</v>
      </c>
      <c r="AQ12" s="757"/>
      <c r="AR12" s="757"/>
      <c r="AS12" s="757"/>
      <c r="AT12" s="757"/>
      <c r="AU12" s="758"/>
      <c r="AV12" s="758"/>
      <c r="AW12" s="758"/>
      <c r="AX12" s="758"/>
      <c r="AY12" s="759"/>
      <c r="AZ12" s="222"/>
      <c r="BA12" s="222"/>
      <c r="BB12" s="222"/>
      <c r="BC12" s="222"/>
      <c r="BD12" s="222"/>
      <c r="BE12" s="223"/>
      <c r="BF12" s="223"/>
      <c r="BG12" s="223"/>
      <c r="BH12" s="223"/>
      <c r="BI12" s="223"/>
      <c r="BJ12" s="223"/>
      <c r="BK12" s="223"/>
      <c r="BL12" s="223"/>
      <c r="BM12" s="223"/>
      <c r="BN12" s="223"/>
      <c r="BO12" s="223"/>
      <c r="BP12" s="223"/>
      <c r="BQ12" s="228">
        <v>6</v>
      </c>
      <c r="BR12" s="229"/>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4"/>
    </row>
    <row r="13" spans="1:131" s="225" customFormat="1" ht="26.25" customHeight="1" x14ac:dyDescent="0.15">
      <c r="A13" s="228">
        <v>7</v>
      </c>
      <c r="B13" s="767" t="s">
        <v>382</v>
      </c>
      <c r="C13" s="768"/>
      <c r="D13" s="768"/>
      <c r="E13" s="768"/>
      <c r="F13" s="768"/>
      <c r="G13" s="768"/>
      <c r="H13" s="768"/>
      <c r="I13" s="768"/>
      <c r="J13" s="768"/>
      <c r="K13" s="768"/>
      <c r="L13" s="768"/>
      <c r="M13" s="768"/>
      <c r="N13" s="768"/>
      <c r="O13" s="768"/>
      <c r="P13" s="769"/>
      <c r="Q13" s="757">
        <v>0</v>
      </c>
      <c r="R13" s="757"/>
      <c r="S13" s="757"/>
      <c r="T13" s="757"/>
      <c r="U13" s="757"/>
      <c r="V13" s="757">
        <v>0</v>
      </c>
      <c r="W13" s="757"/>
      <c r="X13" s="757"/>
      <c r="Y13" s="757"/>
      <c r="Z13" s="757"/>
      <c r="AA13" s="757">
        <v>0</v>
      </c>
      <c r="AB13" s="757"/>
      <c r="AC13" s="757"/>
      <c r="AD13" s="757"/>
      <c r="AE13" s="757"/>
      <c r="AF13" s="773">
        <v>0</v>
      </c>
      <c r="AG13" s="774"/>
      <c r="AH13" s="774"/>
      <c r="AI13" s="774"/>
      <c r="AJ13" s="775"/>
      <c r="AK13" s="756" t="s">
        <v>564</v>
      </c>
      <c r="AL13" s="757"/>
      <c r="AM13" s="757"/>
      <c r="AN13" s="757"/>
      <c r="AO13" s="757"/>
      <c r="AP13" s="757" t="s">
        <v>564</v>
      </c>
      <c r="AQ13" s="757"/>
      <c r="AR13" s="757"/>
      <c r="AS13" s="757"/>
      <c r="AT13" s="757"/>
      <c r="AU13" s="758"/>
      <c r="AV13" s="758"/>
      <c r="AW13" s="758"/>
      <c r="AX13" s="758"/>
      <c r="AY13" s="759"/>
      <c r="AZ13" s="222"/>
      <c r="BA13" s="222"/>
      <c r="BB13" s="222"/>
      <c r="BC13" s="222"/>
      <c r="BD13" s="222"/>
      <c r="BE13" s="223"/>
      <c r="BF13" s="223"/>
      <c r="BG13" s="223"/>
      <c r="BH13" s="223"/>
      <c r="BI13" s="223"/>
      <c r="BJ13" s="223"/>
      <c r="BK13" s="223"/>
      <c r="BL13" s="223"/>
      <c r="BM13" s="223"/>
      <c r="BN13" s="223"/>
      <c r="BO13" s="223"/>
      <c r="BP13" s="223"/>
      <c r="BQ13" s="228">
        <v>7</v>
      </c>
      <c r="BR13" s="229"/>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4"/>
    </row>
    <row r="14" spans="1:131" s="225" customFormat="1" ht="26.25" customHeight="1" x14ac:dyDescent="0.15">
      <c r="A14" s="228">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2"/>
      <c r="BA14" s="222"/>
      <c r="BB14" s="222"/>
      <c r="BC14" s="222"/>
      <c r="BD14" s="222"/>
      <c r="BE14" s="223"/>
      <c r="BF14" s="223"/>
      <c r="BG14" s="223"/>
      <c r="BH14" s="223"/>
      <c r="BI14" s="223"/>
      <c r="BJ14" s="223"/>
      <c r="BK14" s="223"/>
      <c r="BL14" s="223"/>
      <c r="BM14" s="223"/>
      <c r="BN14" s="223"/>
      <c r="BO14" s="223"/>
      <c r="BP14" s="223"/>
      <c r="BQ14" s="228">
        <v>8</v>
      </c>
      <c r="BR14" s="229"/>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4"/>
    </row>
    <row r="15" spans="1:131" s="225" customFormat="1" ht="26.25" customHeight="1" x14ac:dyDescent="0.15">
      <c r="A15" s="228">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2"/>
      <c r="BA15" s="222"/>
      <c r="BB15" s="222"/>
      <c r="BC15" s="222"/>
      <c r="BD15" s="222"/>
      <c r="BE15" s="223"/>
      <c r="BF15" s="223"/>
      <c r="BG15" s="223"/>
      <c r="BH15" s="223"/>
      <c r="BI15" s="223"/>
      <c r="BJ15" s="223"/>
      <c r="BK15" s="223"/>
      <c r="BL15" s="223"/>
      <c r="BM15" s="223"/>
      <c r="BN15" s="223"/>
      <c r="BO15" s="223"/>
      <c r="BP15" s="223"/>
      <c r="BQ15" s="228">
        <v>9</v>
      </c>
      <c r="BR15" s="229"/>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4"/>
    </row>
    <row r="16" spans="1:131" s="225" customFormat="1" ht="26.25" customHeight="1" x14ac:dyDescent="0.15">
      <c r="A16" s="228">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2"/>
      <c r="BA16" s="222"/>
      <c r="BB16" s="222"/>
      <c r="BC16" s="222"/>
      <c r="BD16" s="222"/>
      <c r="BE16" s="223"/>
      <c r="BF16" s="223"/>
      <c r="BG16" s="223"/>
      <c r="BH16" s="223"/>
      <c r="BI16" s="223"/>
      <c r="BJ16" s="223"/>
      <c r="BK16" s="223"/>
      <c r="BL16" s="223"/>
      <c r="BM16" s="223"/>
      <c r="BN16" s="223"/>
      <c r="BO16" s="223"/>
      <c r="BP16" s="223"/>
      <c r="BQ16" s="228">
        <v>10</v>
      </c>
      <c r="BR16" s="229"/>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4"/>
    </row>
    <row r="17" spans="1:131" s="225" customFormat="1" ht="26.25" customHeight="1" x14ac:dyDescent="0.15">
      <c r="A17" s="228">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2"/>
      <c r="BA17" s="222"/>
      <c r="BB17" s="222"/>
      <c r="BC17" s="222"/>
      <c r="BD17" s="222"/>
      <c r="BE17" s="223"/>
      <c r="BF17" s="223"/>
      <c r="BG17" s="223"/>
      <c r="BH17" s="223"/>
      <c r="BI17" s="223"/>
      <c r="BJ17" s="223"/>
      <c r="BK17" s="223"/>
      <c r="BL17" s="223"/>
      <c r="BM17" s="223"/>
      <c r="BN17" s="223"/>
      <c r="BO17" s="223"/>
      <c r="BP17" s="223"/>
      <c r="BQ17" s="228">
        <v>11</v>
      </c>
      <c r="BR17" s="229"/>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4"/>
    </row>
    <row r="18" spans="1:131" s="225" customFormat="1" ht="26.25" customHeight="1" x14ac:dyDescent="0.15">
      <c r="A18" s="228">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2"/>
      <c r="BA18" s="222"/>
      <c r="BB18" s="222"/>
      <c r="BC18" s="222"/>
      <c r="BD18" s="222"/>
      <c r="BE18" s="223"/>
      <c r="BF18" s="223"/>
      <c r="BG18" s="223"/>
      <c r="BH18" s="223"/>
      <c r="BI18" s="223"/>
      <c r="BJ18" s="223"/>
      <c r="BK18" s="223"/>
      <c r="BL18" s="223"/>
      <c r="BM18" s="223"/>
      <c r="BN18" s="223"/>
      <c r="BO18" s="223"/>
      <c r="BP18" s="223"/>
      <c r="BQ18" s="228">
        <v>12</v>
      </c>
      <c r="BR18" s="229"/>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4"/>
    </row>
    <row r="19" spans="1:131" s="225" customFormat="1" ht="26.25" customHeight="1" x14ac:dyDescent="0.15">
      <c r="A19" s="228">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2"/>
      <c r="BA19" s="222"/>
      <c r="BB19" s="222"/>
      <c r="BC19" s="222"/>
      <c r="BD19" s="222"/>
      <c r="BE19" s="223"/>
      <c r="BF19" s="223"/>
      <c r="BG19" s="223"/>
      <c r="BH19" s="223"/>
      <c r="BI19" s="223"/>
      <c r="BJ19" s="223"/>
      <c r="BK19" s="223"/>
      <c r="BL19" s="223"/>
      <c r="BM19" s="223"/>
      <c r="BN19" s="223"/>
      <c r="BO19" s="223"/>
      <c r="BP19" s="223"/>
      <c r="BQ19" s="228">
        <v>13</v>
      </c>
      <c r="BR19" s="229"/>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4"/>
    </row>
    <row r="20" spans="1:131" s="225" customFormat="1" ht="26.25" customHeight="1" x14ac:dyDescent="0.15">
      <c r="A20" s="228">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2"/>
      <c r="BA20" s="222"/>
      <c r="BB20" s="222"/>
      <c r="BC20" s="222"/>
      <c r="BD20" s="222"/>
      <c r="BE20" s="223"/>
      <c r="BF20" s="223"/>
      <c r="BG20" s="223"/>
      <c r="BH20" s="223"/>
      <c r="BI20" s="223"/>
      <c r="BJ20" s="223"/>
      <c r="BK20" s="223"/>
      <c r="BL20" s="223"/>
      <c r="BM20" s="223"/>
      <c r="BN20" s="223"/>
      <c r="BO20" s="223"/>
      <c r="BP20" s="223"/>
      <c r="BQ20" s="228">
        <v>14</v>
      </c>
      <c r="BR20" s="229"/>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4"/>
    </row>
    <row r="21" spans="1:131" s="225" customFormat="1" ht="26.25" customHeight="1" thickBot="1" x14ac:dyDescent="0.2">
      <c r="A21" s="228">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2"/>
      <c r="BA21" s="222"/>
      <c r="BB21" s="222"/>
      <c r="BC21" s="222"/>
      <c r="BD21" s="222"/>
      <c r="BE21" s="223"/>
      <c r="BF21" s="223"/>
      <c r="BG21" s="223"/>
      <c r="BH21" s="223"/>
      <c r="BI21" s="223"/>
      <c r="BJ21" s="223"/>
      <c r="BK21" s="223"/>
      <c r="BL21" s="223"/>
      <c r="BM21" s="223"/>
      <c r="BN21" s="223"/>
      <c r="BO21" s="223"/>
      <c r="BP21" s="223"/>
      <c r="BQ21" s="228">
        <v>15</v>
      </c>
      <c r="BR21" s="229"/>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4"/>
    </row>
    <row r="22" spans="1:131" s="225" customFormat="1" ht="26.25" customHeight="1" x14ac:dyDescent="0.15">
      <c r="A22" s="228">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383</v>
      </c>
      <c r="BA22" s="793"/>
      <c r="BB22" s="793"/>
      <c r="BC22" s="793"/>
      <c r="BD22" s="794"/>
      <c r="BE22" s="223"/>
      <c r="BF22" s="223"/>
      <c r="BG22" s="223"/>
      <c r="BH22" s="223"/>
      <c r="BI22" s="223"/>
      <c r="BJ22" s="223"/>
      <c r="BK22" s="223"/>
      <c r="BL22" s="223"/>
      <c r="BM22" s="223"/>
      <c r="BN22" s="223"/>
      <c r="BO22" s="223"/>
      <c r="BP22" s="223"/>
      <c r="BQ22" s="228">
        <v>16</v>
      </c>
      <c r="BR22" s="229"/>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4"/>
    </row>
    <row r="23" spans="1:131" s="225" customFormat="1" ht="26.25" customHeight="1" thickBot="1" x14ac:dyDescent="0.2">
      <c r="A23" s="230" t="s">
        <v>384</v>
      </c>
      <c r="B23" s="776" t="s">
        <v>385</v>
      </c>
      <c r="C23" s="777"/>
      <c r="D23" s="777"/>
      <c r="E23" s="777"/>
      <c r="F23" s="777"/>
      <c r="G23" s="777"/>
      <c r="H23" s="777"/>
      <c r="I23" s="777"/>
      <c r="J23" s="777"/>
      <c r="K23" s="777"/>
      <c r="L23" s="777"/>
      <c r="M23" s="777"/>
      <c r="N23" s="777"/>
      <c r="O23" s="777"/>
      <c r="P23" s="778"/>
      <c r="Q23" s="779">
        <v>43631</v>
      </c>
      <c r="R23" s="780"/>
      <c r="S23" s="780"/>
      <c r="T23" s="780"/>
      <c r="U23" s="780"/>
      <c r="V23" s="780">
        <v>41714</v>
      </c>
      <c r="W23" s="780"/>
      <c r="X23" s="780"/>
      <c r="Y23" s="780"/>
      <c r="Z23" s="780"/>
      <c r="AA23" s="780">
        <v>1917</v>
      </c>
      <c r="AB23" s="780"/>
      <c r="AC23" s="780"/>
      <c r="AD23" s="780"/>
      <c r="AE23" s="781"/>
      <c r="AF23" s="782">
        <v>1665</v>
      </c>
      <c r="AG23" s="780"/>
      <c r="AH23" s="780"/>
      <c r="AI23" s="780"/>
      <c r="AJ23" s="783"/>
      <c r="AK23" s="784"/>
      <c r="AL23" s="785"/>
      <c r="AM23" s="785"/>
      <c r="AN23" s="785"/>
      <c r="AO23" s="785"/>
      <c r="AP23" s="780">
        <v>30309</v>
      </c>
      <c r="AQ23" s="780"/>
      <c r="AR23" s="780"/>
      <c r="AS23" s="780"/>
      <c r="AT23" s="780"/>
      <c r="AU23" s="796"/>
      <c r="AV23" s="796"/>
      <c r="AW23" s="796"/>
      <c r="AX23" s="796"/>
      <c r="AY23" s="797"/>
      <c r="AZ23" s="798" t="s">
        <v>122</v>
      </c>
      <c r="BA23" s="799"/>
      <c r="BB23" s="799"/>
      <c r="BC23" s="799"/>
      <c r="BD23" s="800"/>
      <c r="BE23" s="223"/>
      <c r="BF23" s="223"/>
      <c r="BG23" s="223"/>
      <c r="BH23" s="223"/>
      <c r="BI23" s="223"/>
      <c r="BJ23" s="223"/>
      <c r="BK23" s="223"/>
      <c r="BL23" s="223"/>
      <c r="BM23" s="223"/>
      <c r="BN23" s="223"/>
      <c r="BO23" s="223"/>
      <c r="BP23" s="223"/>
      <c r="BQ23" s="228">
        <v>17</v>
      </c>
      <c r="BR23" s="229"/>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4"/>
    </row>
    <row r="24" spans="1:131" s="225" customFormat="1" ht="26.25" customHeight="1" x14ac:dyDescent="0.15">
      <c r="A24" s="795" t="s">
        <v>386</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2"/>
      <c r="BA24" s="222"/>
      <c r="BB24" s="222"/>
      <c r="BC24" s="222"/>
      <c r="BD24" s="222"/>
      <c r="BE24" s="223"/>
      <c r="BF24" s="223"/>
      <c r="BG24" s="223"/>
      <c r="BH24" s="223"/>
      <c r="BI24" s="223"/>
      <c r="BJ24" s="223"/>
      <c r="BK24" s="223"/>
      <c r="BL24" s="223"/>
      <c r="BM24" s="223"/>
      <c r="BN24" s="223"/>
      <c r="BO24" s="223"/>
      <c r="BP24" s="223"/>
      <c r="BQ24" s="228">
        <v>18</v>
      </c>
      <c r="BR24" s="229"/>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4"/>
    </row>
    <row r="25" spans="1:131" ht="26.25" customHeight="1" thickBot="1" x14ac:dyDescent="0.2">
      <c r="A25" s="712" t="s">
        <v>387</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2"/>
      <c r="BK25" s="222"/>
      <c r="BL25" s="222"/>
      <c r="BM25" s="222"/>
      <c r="BN25" s="222"/>
      <c r="BO25" s="231"/>
      <c r="BP25" s="231"/>
      <c r="BQ25" s="228">
        <v>19</v>
      </c>
      <c r="BR25" s="229"/>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0"/>
    </row>
    <row r="26" spans="1:131" ht="26.25" customHeight="1" x14ac:dyDescent="0.15">
      <c r="A26" s="714" t="s">
        <v>359</v>
      </c>
      <c r="B26" s="715"/>
      <c r="C26" s="715"/>
      <c r="D26" s="715"/>
      <c r="E26" s="715"/>
      <c r="F26" s="715"/>
      <c r="G26" s="715"/>
      <c r="H26" s="715"/>
      <c r="I26" s="715"/>
      <c r="J26" s="715"/>
      <c r="K26" s="715"/>
      <c r="L26" s="715"/>
      <c r="M26" s="715"/>
      <c r="N26" s="715"/>
      <c r="O26" s="715"/>
      <c r="P26" s="716"/>
      <c r="Q26" s="720" t="s">
        <v>388</v>
      </c>
      <c r="R26" s="721"/>
      <c r="S26" s="721"/>
      <c r="T26" s="721"/>
      <c r="U26" s="722"/>
      <c r="V26" s="720" t="s">
        <v>389</v>
      </c>
      <c r="W26" s="721"/>
      <c r="X26" s="721"/>
      <c r="Y26" s="721"/>
      <c r="Z26" s="722"/>
      <c r="AA26" s="720" t="s">
        <v>390</v>
      </c>
      <c r="AB26" s="721"/>
      <c r="AC26" s="721"/>
      <c r="AD26" s="721"/>
      <c r="AE26" s="721"/>
      <c r="AF26" s="801" t="s">
        <v>391</v>
      </c>
      <c r="AG26" s="802"/>
      <c r="AH26" s="802"/>
      <c r="AI26" s="802"/>
      <c r="AJ26" s="803"/>
      <c r="AK26" s="721" t="s">
        <v>392</v>
      </c>
      <c r="AL26" s="721"/>
      <c r="AM26" s="721"/>
      <c r="AN26" s="721"/>
      <c r="AO26" s="722"/>
      <c r="AP26" s="720" t="s">
        <v>393</v>
      </c>
      <c r="AQ26" s="721"/>
      <c r="AR26" s="721"/>
      <c r="AS26" s="721"/>
      <c r="AT26" s="722"/>
      <c r="AU26" s="720" t="s">
        <v>394</v>
      </c>
      <c r="AV26" s="721"/>
      <c r="AW26" s="721"/>
      <c r="AX26" s="721"/>
      <c r="AY26" s="722"/>
      <c r="AZ26" s="720" t="s">
        <v>395</v>
      </c>
      <c r="BA26" s="721"/>
      <c r="BB26" s="721"/>
      <c r="BC26" s="721"/>
      <c r="BD26" s="722"/>
      <c r="BE26" s="720" t="s">
        <v>366</v>
      </c>
      <c r="BF26" s="721"/>
      <c r="BG26" s="721"/>
      <c r="BH26" s="721"/>
      <c r="BI26" s="727"/>
      <c r="BJ26" s="222"/>
      <c r="BK26" s="222"/>
      <c r="BL26" s="222"/>
      <c r="BM26" s="222"/>
      <c r="BN26" s="222"/>
      <c r="BO26" s="231"/>
      <c r="BP26" s="231"/>
      <c r="BQ26" s="228">
        <v>20</v>
      </c>
      <c r="BR26" s="229"/>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0"/>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2"/>
      <c r="BK27" s="222"/>
      <c r="BL27" s="222"/>
      <c r="BM27" s="222"/>
      <c r="BN27" s="222"/>
      <c r="BO27" s="231"/>
      <c r="BP27" s="231"/>
      <c r="BQ27" s="228">
        <v>21</v>
      </c>
      <c r="BR27" s="229"/>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0"/>
    </row>
    <row r="28" spans="1:131" ht="26.25" customHeight="1" thickTop="1" x14ac:dyDescent="0.15">
      <c r="A28" s="232">
        <v>1</v>
      </c>
      <c r="B28" s="736" t="s">
        <v>396</v>
      </c>
      <c r="C28" s="737"/>
      <c r="D28" s="737"/>
      <c r="E28" s="737"/>
      <c r="F28" s="737"/>
      <c r="G28" s="737"/>
      <c r="H28" s="737"/>
      <c r="I28" s="737"/>
      <c r="J28" s="737"/>
      <c r="K28" s="737"/>
      <c r="L28" s="737"/>
      <c r="M28" s="737"/>
      <c r="N28" s="737"/>
      <c r="O28" s="737"/>
      <c r="P28" s="738"/>
      <c r="Q28" s="809">
        <v>6934</v>
      </c>
      <c r="R28" s="810"/>
      <c r="S28" s="810"/>
      <c r="T28" s="810"/>
      <c r="U28" s="810"/>
      <c r="V28" s="810">
        <v>6788</v>
      </c>
      <c r="W28" s="810"/>
      <c r="X28" s="810"/>
      <c r="Y28" s="810"/>
      <c r="Z28" s="810"/>
      <c r="AA28" s="810">
        <v>146</v>
      </c>
      <c r="AB28" s="810"/>
      <c r="AC28" s="810"/>
      <c r="AD28" s="810"/>
      <c r="AE28" s="811"/>
      <c r="AF28" s="812">
        <v>146</v>
      </c>
      <c r="AG28" s="810"/>
      <c r="AH28" s="810"/>
      <c r="AI28" s="810"/>
      <c r="AJ28" s="813"/>
      <c r="AK28" s="814">
        <v>618</v>
      </c>
      <c r="AL28" s="815"/>
      <c r="AM28" s="815"/>
      <c r="AN28" s="815"/>
      <c r="AO28" s="815"/>
      <c r="AP28" s="815" t="s">
        <v>500</v>
      </c>
      <c r="AQ28" s="815"/>
      <c r="AR28" s="815"/>
      <c r="AS28" s="815"/>
      <c r="AT28" s="815"/>
      <c r="AU28" s="815" t="s">
        <v>500</v>
      </c>
      <c r="AV28" s="815"/>
      <c r="AW28" s="815"/>
      <c r="AX28" s="815"/>
      <c r="AY28" s="815"/>
      <c r="AZ28" s="816" t="s">
        <v>500</v>
      </c>
      <c r="BA28" s="816"/>
      <c r="BB28" s="816"/>
      <c r="BC28" s="816"/>
      <c r="BD28" s="816"/>
      <c r="BE28" s="807"/>
      <c r="BF28" s="807"/>
      <c r="BG28" s="807"/>
      <c r="BH28" s="807"/>
      <c r="BI28" s="808"/>
      <c r="BJ28" s="222"/>
      <c r="BK28" s="222"/>
      <c r="BL28" s="222"/>
      <c r="BM28" s="222"/>
      <c r="BN28" s="222"/>
      <c r="BO28" s="231"/>
      <c r="BP28" s="231"/>
      <c r="BQ28" s="228">
        <v>22</v>
      </c>
      <c r="BR28" s="229"/>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0"/>
    </row>
    <row r="29" spans="1:131" ht="26.25" customHeight="1" x14ac:dyDescent="0.15">
      <c r="A29" s="232">
        <v>2</v>
      </c>
      <c r="B29" s="767" t="s">
        <v>397</v>
      </c>
      <c r="C29" s="768"/>
      <c r="D29" s="768"/>
      <c r="E29" s="768"/>
      <c r="F29" s="768"/>
      <c r="G29" s="768"/>
      <c r="H29" s="768"/>
      <c r="I29" s="768"/>
      <c r="J29" s="768"/>
      <c r="K29" s="768"/>
      <c r="L29" s="768"/>
      <c r="M29" s="768"/>
      <c r="N29" s="768"/>
      <c r="O29" s="768"/>
      <c r="P29" s="769"/>
      <c r="Q29" s="770">
        <v>1039</v>
      </c>
      <c r="R29" s="771"/>
      <c r="S29" s="771"/>
      <c r="T29" s="771"/>
      <c r="U29" s="771"/>
      <c r="V29" s="771">
        <v>1038</v>
      </c>
      <c r="W29" s="771"/>
      <c r="X29" s="771"/>
      <c r="Y29" s="771"/>
      <c r="Z29" s="771"/>
      <c r="AA29" s="771">
        <v>1</v>
      </c>
      <c r="AB29" s="771"/>
      <c r="AC29" s="771"/>
      <c r="AD29" s="771"/>
      <c r="AE29" s="772"/>
      <c r="AF29" s="773">
        <v>1</v>
      </c>
      <c r="AG29" s="774"/>
      <c r="AH29" s="774"/>
      <c r="AI29" s="774"/>
      <c r="AJ29" s="775"/>
      <c r="AK29" s="821">
        <v>301</v>
      </c>
      <c r="AL29" s="817"/>
      <c r="AM29" s="817"/>
      <c r="AN29" s="817"/>
      <c r="AO29" s="817"/>
      <c r="AP29" s="817" t="s">
        <v>500</v>
      </c>
      <c r="AQ29" s="817"/>
      <c r="AR29" s="817"/>
      <c r="AS29" s="817"/>
      <c r="AT29" s="817"/>
      <c r="AU29" s="817" t="s">
        <v>500</v>
      </c>
      <c r="AV29" s="817"/>
      <c r="AW29" s="817"/>
      <c r="AX29" s="817"/>
      <c r="AY29" s="817"/>
      <c r="AZ29" s="818" t="s">
        <v>500</v>
      </c>
      <c r="BA29" s="818"/>
      <c r="BB29" s="818"/>
      <c r="BC29" s="818"/>
      <c r="BD29" s="818"/>
      <c r="BE29" s="819"/>
      <c r="BF29" s="819"/>
      <c r="BG29" s="819"/>
      <c r="BH29" s="819"/>
      <c r="BI29" s="820"/>
      <c r="BJ29" s="222"/>
      <c r="BK29" s="222"/>
      <c r="BL29" s="222"/>
      <c r="BM29" s="222"/>
      <c r="BN29" s="222"/>
      <c r="BO29" s="231"/>
      <c r="BP29" s="231"/>
      <c r="BQ29" s="228">
        <v>23</v>
      </c>
      <c r="BR29" s="229"/>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0"/>
    </row>
    <row r="30" spans="1:131" ht="26.25" customHeight="1" x14ac:dyDescent="0.15">
      <c r="A30" s="232">
        <v>3</v>
      </c>
      <c r="B30" s="767" t="s">
        <v>398</v>
      </c>
      <c r="C30" s="768"/>
      <c r="D30" s="768"/>
      <c r="E30" s="768"/>
      <c r="F30" s="768"/>
      <c r="G30" s="768"/>
      <c r="H30" s="768"/>
      <c r="I30" s="768"/>
      <c r="J30" s="768"/>
      <c r="K30" s="768"/>
      <c r="L30" s="768"/>
      <c r="M30" s="768"/>
      <c r="N30" s="768"/>
      <c r="O30" s="768"/>
      <c r="P30" s="769"/>
      <c r="Q30" s="770">
        <v>10922</v>
      </c>
      <c r="R30" s="771"/>
      <c r="S30" s="771"/>
      <c r="T30" s="771"/>
      <c r="U30" s="771"/>
      <c r="V30" s="771">
        <v>10604</v>
      </c>
      <c r="W30" s="771"/>
      <c r="X30" s="771"/>
      <c r="Y30" s="771"/>
      <c r="Z30" s="771"/>
      <c r="AA30" s="771">
        <v>318</v>
      </c>
      <c r="AB30" s="771"/>
      <c r="AC30" s="771"/>
      <c r="AD30" s="771"/>
      <c r="AE30" s="772"/>
      <c r="AF30" s="773">
        <v>318</v>
      </c>
      <c r="AG30" s="774"/>
      <c r="AH30" s="774"/>
      <c r="AI30" s="774"/>
      <c r="AJ30" s="775"/>
      <c r="AK30" s="821">
        <v>1534</v>
      </c>
      <c r="AL30" s="817"/>
      <c r="AM30" s="817"/>
      <c r="AN30" s="817"/>
      <c r="AO30" s="817"/>
      <c r="AP30" s="817" t="s">
        <v>500</v>
      </c>
      <c r="AQ30" s="817"/>
      <c r="AR30" s="817"/>
      <c r="AS30" s="817"/>
      <c r="AT30" s="817"/>
      <c r="AU30" s="817" t="s">
        <v>500</v>
      </c>
      <c r="AV30" s="817"/>
      <c r="AW30" s="817"/>
      <c r="AX30" s="817"/>
      <c r="AY30" s="817"/>
      <c r="AZ30" s="818" t="s">
        <v>500</v>
      </c>
      <c r="BA30" s="818"/>
      <c r="BB30" s="818"/>
      <c r="BC30" s="818"/>
      <c r="BD30" s="818"/>
      <c r="BE30" s="819"/>
      <c r="BF30" s="819"/>
      <c r="BG30" s="819"/>
      <c r="BH30" s="819"/>
      <c r="BI30" s="820"/>
      <c r="BJ30" s="222"/>
      <c r="BK30" s="222"/>
      <c r="BL30" s="222"/>
      <c r="BM30" s="222"/>
      <c r="BN30" s="222"/>
      <c r="BO30" s="231"/>
      <c r="BP30" s="231"/>
      <c r="BQ30" s="228">
        <v>24</v>
      </c>
      <c r="BR30" s="229"/>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0"/>
    </row>
    <row r="31" spans="1:131" ht="26.25" customHeight="1" x14ac:dyDescent="0.15">
      <c r="A31" s="232">
        <v>4</v>
      </c>
      <c r="B31" s="767" t="s">
        <v>399</v>
      </c>
      <c r="C31" s="768"/>
      <c r="D31" s="768"/>
      <c r="E31" s="768"/>
      <c r="F31" s="768"/>
      <c r="G31" s="768"/>
      <c r="H31" s="768"/>
      <c r="I31" s="768"/>
      <c r="J31" s="768"/>
      <c r="K31" s="768"/>
      <c r="L31" s="768"/>
      <c r="M31" s="768"/>
      <c r="N31" s="768"/>
      <c r="O31" s="768"/>
      <c r="P31" s="769"/>
      <c r="Q31" s="770">
        <v>20</v>
      </c>
      <c r="R31" s="771"/>
      <c r="S31" s="771"/>
      <c r="T31" s="771"/>
      <c r="U31" s="771"/>
      <c r="V31" s="771">
        <v>20</v>
      </c>
      <c r="W31" s="771"/>
      <c r="X31" s="771"/>
      <c r="Y31" s="771"/>
      <c r="Z31" s="771"/>
      <c r="AA31" s="771" t="s">
        <v>564</v>
      </c>
      <c r="AB31" s="771"/>
      <c r="AC31" s="771"/>
      <c r="AD31" s="771"/>
      <c r="AE31" s="772"/>
      <c r="AF31" s="773" t="s">
        <v>122</v>
      </c>
      <c r="AG31" s="774"/>
      <c r="AH31" s="774"/>
      <c r="AI31" s="774"/>
      <c r="AJ31" s="775"/>
      <c r="AK31" s="821">
        <v>10</v>
      </c>
      <c r="AL31" s="817"/>
      <c r="AM31" s="817"/>
      <c r="AN31" s="817"/>
      <c r="AO31" s="817"/>
      <c r="AP31" s="817">
        <v>131</v>
      </c>
      <c r="AQ31" s="817"/>
      <c r="AR31" s="817"/>
      <c r="AS31" s="817"/>
      <c r="AT31" s="817"/>
      <c r="AU31" s="817">
        <v>131</v>
      </c>
      <c r="AV31" s="817"/>
      <c r="AW31" s="817"/>
      <c r="AX31" s="817"/>
      <c r="AY31" s="817"/>
      <c r="AZ31" s="818" t="s">
        <v>500</v>
      </c>
      <c r="BA31" s="818"/>
      <c r="BB31" s="818"/>
      <c r="BC31" s="818"/>
      <c r="BD31" s="818"/>
      <c r="BE31" s="819"/>
      <c r="BF31" s="819"/>
      <c r="BG31" s="819"/>
      <c r="BH31" s="819"/>
      <c r="BI31" s="820"/>
      <c r="BJ31" s="222"/>
      <c r="BK31" s="222"/>
      <c r="BL31" s="222"/>
      <c r="BM31" s="222"/>
      <c r="BN31" s="222"/>
      <c r="BO31" s="231"/>
      <c r="BP31" s="231"/>
      <c r="BQ31" s="228">
        <v>25</v>
      </c>
      <c r="BR31" s="229"/>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0"/>
    </row>
    <row r="32" spans="1:131" ht="26.25" customHeight="1" x14ac:dyDescent="0.15">
      <c r="A32" s="232">
        <v>5</v>
      </c>
      <c r="B32" s="767" t="s">
        <v>400</v>
      </c>
      <c r="C32" s="768"/>
      <c r="D32" s="768"/>
      <c r="E32" s="768"/>
      <c r="F32" s="768"/>
      <c r="G32" s="768"/>
      <c r="H32" s="768"/>
      <c r="I32" s="768"/>
      <c r="J32" s="768"/>
      <c r="K32" s="768"/>
      <c r="L32" s="768"/>
      <c r="M32" s="768"/>
      <c r="N32" s="768"/>
      <c r="O32" s="768"/>
      <c r="P32" s="769"/>
      <c r="Q32" s="770">
        <v>1426</v>
      </c>
      <c r="R32" s="771"/>
      <c r="S32" s="771"/>
      <c r="T32" s="771"/>
      <c r="U32" s="771"/>
      <c r="V32" s="771">
        <v>1263</v>
      </c>
      <c r="W32" s="771"/>
      <c r="X32" s="771"/>
      <c r="Y32" s="771"/>
      <c r="Z32" s="771"/>
      <c r="AA32" s="771">
        <v>163</v>
      </c>
      <c r="AB32" s="771"/>
      <c r="AC32" s="771"/>
      <c r="AD32" s="771"/>
      <c r="AE32" s="772"/>
      <c r="AF32" s="773">
        <v>2612</v>
      </c>
      <c r="AG32" s="774"/>
      <c r="AH32" s="774"/>
      <c r="AI32" s="774"/>
      <c r="AJ32" s="775"/>
      <c r="AK32" s="821">
        <v>118</v>
      </c>
      <c r="AL32" s="817"/>
      <c r="AM32" s="817"/>
      <c r="AN32" s="817"/>
      <c r="AO32" s="817"/>
      <c r="AP32" s="817">
        <v>5563</v>
      </c>
      <c r="AQ32" s="817"/>
      <c r="AR32" s="817"/>
      <c r="AS32" s="817"/>
      <c r="AT32" s="817"/>
      <c r="AU32" s="817">
        <v>1263</v>
      </c>
      <c r="AV32" s="817"/>
      <c r="AW32" s="817"/>
      <c r="AX32" s="817"/>
      <c r="AY32" s="817"/>
      <c r="AZ32" s="818" t="s">
        <v>578</v>
      </c>
      <c r="BA32" s="818"/>
      <c r="BB32" s="818"/>
      <c r="BC32" s="818"/>
      <c r="BD32" s="818"/>
      <c r="BE32" s="819" t="s">
        <v>401</v>
      </c>
      <c r="BF32" s="819"/>
      <c r="BG32" s="819"/>
      <c r="BH32" s="819"/>
      <c r="BI32" s="820"/>
      <c r="BJ32" s="222"/>
      <c r="BK32" s="222"/>
      <c r="BL32" s="222"/>
      <c r="BM32" s="222"/>
      <c r="BN32" s="222"/>
      <c r="BO32" s="231"/>
      <c r="BP32" s="231"/>
      <c r="BQ32" s="228">
        <v>26</v>
      </c>
      <c r="BR32" s="229"/>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0"/>
    </row>
    <row r="33" spans="1:131" ht="26.25" customHeight="1" x14ac:dyDescent="0.15">
      <c r="A33" s="232">
        <v>6</v>
      </c>
      <c r="B33" s="767" t="s">
        <v>402</v>
      </c>
      <c r="C33" s="768"/>
      <c r="D33" s="768"/>
      <c r="E33" s="768"/>
      <c r="F33" s="768"/>
      <c r="G33" s="768"/>
      <c r="H33" s="768"/>
      <c r="I33" s="768"/>
      <c r="J33" s="768"/>
      <c r="K33" s="768"/>
      <c r="L33" s="768"/>
      <c r="M33" s="768"/>
      <c r="N33" s="768"/>
      <c r="O33" s="768"/>
      <c r="P33" s="769"/>
      <c r="Q33" s="770">
        <v>78</v>
      </c>
      <c r="R33" s="771"/>
      <c r="S33" s="771"/>
      <c r="T33" s="771"/>
      <c r="U33" s="771"/>
      <c r="V33" s="771">
        <v>73</v>
      </c>
      <c r="W33" s="771"/>
      <c r="X33" s="771"/>
      <c r="Y33" s="771"/>
      <c r="Z33" s="771"/>
      <c r="AA33" s="771">
        <v>5</v>
      </c>
      <c r="AB33" s="771"/>
      <c r="AC33" s="771"/>
      <c r="AD33" s="771"/>
      <c r="AE33" s="772"/>
      <c r="AF33" s="773">
        <v>157</v>
      </c>
      <c r="AG33" s="774"/>
      <c r="AH33" s="774"/>
      <c r="AI33" s="774"/>
      <c r="AJ33" s="775"/>
      <c r="AK33" s="821">
        <v>25</v>
      </c>
      <c r="AL33" s="817"/>
      <c r="AM33" s="817"/>
      <c r="AN33" s="817"/>
      <c r="AO33" s="817"/>
      <c r="AP33" s="817">
        <v>1165</v>
      </c>
      <c r="AQ33" s="817"/>
      <c r="AR33" s="817"/>
      <c r="AS33" s="817"/>
      <c r="AT33" s="817"/>
      <c r="AU33" s="817">
        <v>463</v>
      </c>
      <c r="AV33" s="817"/>
      <c r="AW33" s="817"/>
      <c r="AX33" s="817"/>
      <c r="AY33" s="817"/>
      <c r="AZ33" s="818" t="s">
        <v>500</v>
      </c>
      <c r="BA33" s="818"/>
      <c r="BB33" s="818"/>
      <c r="BC33" s="818"/>
      <c r="BD33" s="818"/>
      <c r="BE33" s="819" t="s">
        <v>401</v>
      </c>
      <c r="BF33" s="819"/>
      <c r="BG33" s="819"/>
      <c r="BH33" s="819"/>
      <c r="BI33" s="820"/>
      <c r="BJ33" s="222"/>
      <c r="BK33" s="222"/>
      <c r="BL33" s="222"/>
      <c r="BM33" s="222"/>
      <c r="BN33" s="222"/>
      <c r="BO33" s="231"/>
      <c r="BP33" s="231"/>
      <c r="BQ33" s="228">
        <v>27</v>
      </c>
      <c r="BR33" s="229"/>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0"/>
    </row>
    <row r="34" spans="1:131" ht="26.25" customHeight="1" x14ac:dyDescent="0.15">
      <c r="A34" s="232">
        <v>7</v>
      </c>
      <c r="B34" s="767" t="s">
        <v>403</v>
      </c>
      <c r="C34" s="768"/>
      <c r="D34" s="768"/>
      <c r="E34" s="768"/>
      <c r="F34" s="768"/>
      <c r="G34" s="768"/>
      <c r="H34" s="768"/>
      <c r="I34" s="768"/>
      <c r="J34" s="768"/>
      <c r="K34" s="768"/>
      <c r="L34" s="768"/>
      <c r="M34" s="768"/>
      <c r="N34" s="768"/>
      <c r="O34" s="768"/>
      <c r="P34" s="769"/>
      <c r="Q34" s="770">
        <v>1279</v>
      </c>
      <c r="R34" s="771"/>
      <c r="S34" s="771"/>
      <c r="T34" s="771"/>
      <c r="U34" s="771"/>
      <c r="V34" s="771">
        <v>1476</v>
      </c>
      <c r="W34" s="771"/>
      <c r="X34" s="771"/>
      <c r="Y34" s="771"/>
      <c r="Z34" s="771"/>
      <c r="AA34" s="771">
        <v>-197</v>
      </c>
      <c r="AB34" s="771"/>
      <c r="AC34" s="771"/>
      <c r="AD34" s="771"/>
      <c r="AE34" s="772"/>
      <c r="AF34" s="773">
        <v>11</v>
      </c>
      <c r="AG34" s="774"/>
      <c r="AH34" s="774"/>
      <c r="AI34" s="774"/>
      <c r="AJ34" s="775"/>
      <c r="AK34" s="821">
        <v>796</v>
      </c>
      <c r="AL34" s="817"/>
      <c r="AM34" s="817"/>
      <c r="AN34" s="817"/>
      <c r="AO34" s="817"/>
      <c r="AP34" s="817">
        <v>15482</v>
      </c>
      <c r="AQ34" s="817"/>
      <c r="AR34" s="817"/>
      <c r="AS34" s="817"/>
      <c r="AT34" s="817"/>
      <c r="AU34" s="817">
        <v>11637</v>
      </c>
      <c r="AV34" s="817"/>
      <c r="AW34" s="817"/>
      <c r="AX34" s="817"/>
      <c r="AY34" s="817"/>
      <c r="AZ34" s="818" t="s">
        <v>500</v>
      </c>
      <c r="BA34" s="818"/>
      <c r="BB34" s="818"/>
      <c r="BC34" s="818"/>
      <c r="BD34" s="818"/>
      <c r="BE34" s="819" t="s">
        <v>401</v>
      </c>
      <c r="BF34" s="819"/>
      <c r="BG34" s="819"/>
      <c r="BH34" s="819"/>
      <c r="BI34" s="820"/>
      <c r="BJ34" s="222"/>
      <c r="BK34" s="222"/>
      <c r="BL34" s="222"/>
      <c r="BM34" s="222"/>
      <c r="BN34" s="222"/>
      <c r="BO34" s="231"/>
      <c r="BP34" s="231"/>
      <c r="BQ34" s="228">
        <v>28</v>
      </c>
      <c r="BR34" s="229"/>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0"/>
    </row>
    <row r="35" spans="1:131" ht="26.25" customHeight="1" x14ac:dyDescent="0.15">
      <c r="A35" s="232">
        <v>8</v>
      </c>
      <c r="B35" s="767" t="s">
        <v>143</v>
      </c>
      <c r="C35" s="768"/>
      <c r="D35" s="768"/>
      <c r="E35" s="768"/>
      <c r="F35" s="768"/>
      <c r="G35" s="768"/>
      <c r="H35" s="768"/>
      <c r="I35" s="768"/>
      <c r="J35" s="768"/>
      <c r="K35" s="768"/>
      <c r="L35" s="768"/>
      <c r="M35" s="768"/>
      <c r="N35" s="768"/>
      <c r="O35" s="768"/>
      <c r="P35" s="769"/>
      <c r="Q35" s="770">
        <v>12080</v>
      </c>
      <c r="R35" s="771"/>
      <c r="S35" s="771"/>
      <c r="T35" s="771"/>
      <c r="U35" s="771"/>
      <c r="V35" s="771">
        <v>12919</v>
      </c>
      <c r="W35" s="771"/>
      <c r="X35" s="771"/>
      <c r="Y35" s="771"/>
      <c r="Z35" s="771"/>
      <c r="AA35" s="771">
        <v>-839</v>
      </c>
      <c r="AB35" s="771"/>
      <c r="AC35" s="771"/>
      <c r="AD35" s="771"/>
      <c r="AE35" s="772"/>
      <c r="AF35" s="773">
        <v>-813</v>
      </c>
      <c r="AG35" s="774"/>
      <c r="AH35" s="774"/>
      <c r="AI35" s="774"/>
      <c r="AJ35" s="775"/>
      <c r="AK35" s="821">
        <v>1839</v>
      </c>
      <c r="AL35" s="817"/>
      <c r="AM35" s="817"/>
      <c r="AN35" s="817"/>
      <c r="AO35" s="817"/>
      <c r="AP35" s="817">
        <v>6628</v>
      </c>
      <c r="AQ35" s="817"/>
      <c r="AR35" s="817"/>
      <c r="AS35" s="817"/>
      <c r="AT35" s="817"/>
      <c r="AU35" s="817">
        <v>4050</v>
      </c>
      <c r="AV35" s="817"/>
      <c r="AW35" s="817"/>
      <c r="AX35" s="817"/>
      <c r="AY35" s="817"/>
      <c r="AZ35" s="818">
        <v>7.7</v>
      </c>
      <c r="BA35" s="818"/>
      <c r="BB35" s="818"/>
      <c r="BC35" s="818"/>
      <c r="BD35" s="818"/>
      <c r="BE35" s="819" t="s">
        <v>401</v>
      </c>
      <c r="BF35" s="819"/>
      <c r="BG35" s="819"/>
      <c r="BH35" s="819"/>
      <c r="BI35" s="820"/>
      <c r="BJ35" s="222"/>
      <c r="BK35" s="222"/>
      <c r="BL35" s="222"/>
      <c r="BM35" s="222"/>
      <c r="BN35" s="222"/>
      <c r="BO35" s="231"/>
      <c r="BP35" s="231"/>
      <c r="BQ35" s="228">
        <v>29</v>
      </c>
      <c r="BR35" s="229"/>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0"/>
    </row>
    <row r="36" spans="1:131" ht="26.25" customHeight="1" x14ac:dyDescent="0.15">
      <c r="A36" s="232">
        <v>9</v>
      </c>
      <c r="B36" s="767" t="s">
        <v>404</v>
      </c>
      <c r="C36" s="768"/>
      <c r="D36" s="768"/>
      <c r="E36" s="768"/>
      <c r="F36" s="768"/>
      <c r="G36" s="768"/>
      <c r="H36" s="768"/>
      <c r="I36" s="768"/>
      <c r="J36" s="768"/>
      <c r="K36" s="768"/>
      <c r="L36" s="768"/>
      <c r="M36" s="768"/>
      <c r="N36" s="768"/>
      <c r="O36" s="768"/>
      <c r="P36" s="769"/>
      <c r="Q36" s="770">
        <v>6</v>
      </c>
      <c r="R36" s="771"/>
      <c r="S36" s="771"/>
      <c r="T36" s="771"/>
      <c r="U36" s="771"/>
      <c r="V36" s="771">
        <v>5</v>
      </c>
      <c r="W36" s="771"/>
      <c r="X36" s="771"/>
      <c r="Y36" s="771"/>
      <c r="Z36" s="771"/>
      <c r="AA36" s="771">
        <v>2</v>
      </c>
      <c r="AB36" s="771"/>
      <c r="AC36" s="771"/>
      <c r="AD36" s="771"/>
      <c r="AE36" s="772"/>
      <c r="AF36" s="773">
        <v>2</v>
      </c>
      <c r="AG36" s="774"/>
      <c r="AH36" s="774"/>
      <c r="AI36" s="774"/>
      <c r="AJ36" s="775"/>
      <c r="AK36" s="821" t="s">
        <v>564</v>
      </c>
      <c r="AL36" s="817"/>
      <c r="AM36" s="817"/>
      <c r="AN36" s="817"/>
      <c r="AO36" s="817"/>
      <c r="AP36" s="817" t="s">
        <v>564</v>
      </c>
      <c r="AQ36" s="817"/>
      <c r="AR36" s="817"/>
      <c r="AS36" s="817"/>
      <c r="AT36" s="817"/>
      <c r="AU36" s="817" t="s">
        <v>500</v>
      </c>
      <c r="AV36" s="817"/>
      <c r="AW36" s="817"/>
      <c r="AX36" s="817"/>
      <c r="AY36" s="817"/>
      <c r="AZ36" s="818" t="s">
        <v>500</v>
      </c>
      <c r="BA36" s="818"/>
      <c r="BB36" s="818"/>
      <c r="BC36" s="818"/>
      <c r="BD36" s="818"/>
      <c r="BE36" s="819" t="s">
        <v>405</v>
      </c>
      <c r="BF36" s="819"/>
      <c r="BG36" s="819"/>
      <c r="BH36" s="819"/>
      <c r="BI36" s="820"/>
      <c r="BJ36" s="222"/>
      <c r="BK36" s="222"/>
      <c r="BL36" s="222"/>
      <c r="BM36" s="222"/>
      <c r="BN36" s="222"/>
      <c r="BO36" s="231"/>
      <c r="BP36" s="231"/>
      <c r="BQ36" s="228">
        <v>30</v>
      </c>
      <c r="BR36" s="229"/>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0"/>
    </row>
    <row r="37" spans="1:131" ht="26.25" customHeight="1" x14ac:dyDescent="0.15">
      <c r="A37" s="232">
        <v>10</v>
      </c>
      <c r="B37" s="767" t="s">
        <v>406</v>
      </c>
      <c r="C37" s="768"/>
      <c r="D37" s="768"/>
      <c r="E37" s="768"/>
      <c r="F37" s="768"/>
      <c r="G37" s="768"/>
      <c r="H37" s="768"/>
      <c r="I37" s="768"/>
      <c r="J37" s="768"/>
      <c r="K37" s="768"/>
      <c r="L37" s="768"/>
      <c r="M37" s="768"/>
      <c r="N37" s="768"/>
      <c r="O37" s="768"/>
      <c r="P37" s="769"/>
      <c r="Q37" s="770">
        <v>408</v>
      </c>
      <c r="R37" s="771"/>
      <c r="S37" s="771"/>
      <c r="T37" s="771"/>
      <c r="U37" s="771"/>
      <c r="V37" s="771">
        <v>403</v>
      </c>
      <c r="W37" s="771"/>
      <c r="X37" s="771"/>
      <c r="Y37" s="771"/>
      <c r="Z37" s="771"/>
      <c r="AA37" s="771">
        <v>5</v>
      </c>
      <c r="AB37" s="771"/>
      <c r="AC37" s="771"/>
      <c r="AD37" s="771"/>
      <c r="AE37" s="772"/>
      <c r="AF37" s="773">
        <v>5</v>
      </c>
      <c r="AG37" s="774"/>
      <c r="AH37" s="774"/>
      <c r="AI37" s="774"/>
      <c r="AJ37" s="775"/>
      <c r="AK37" s="821">
        <v>260</v>
      </c>
      <c r="AL37" s="817"/>
      <c r="AM37" s="817"/>
      <c r="AN37" s="817"/>
      <c r="AO37" s="817"/>
      <c r="AP37" s="817">
        <v>2624</v>
      </c>
      <c r="AQ37" s="817"/>
      <c r="AR37" s="817"/>
      <c r="AS37" s="817"/>
      <c r="AT37" s="817"/>
      <c r="AU37" s="817">
        <v>2624</v>
      </c>
      <c r="AV37" s="817"/>
      <c r="AW37" s="817"/>
      <c r="AX37" s="817"/>
      <c r="AY37" s="817"/>
      <c r="AZ37" s="818" t="s">
        <v>500</v>
      </c>
      <c r="BA37" s="818"/>
      <c r="BB37" s="818"/>
      <c r="BC37" s="818"/>
      <c r="BD37" s="818"/>
      <c r="BE37" s="819" t="s">
        <v>405</v>
      </c>
      <c r="BF37" s="819"/>
      <c r="BG37" s="819"/>
      <c r="BH37" s="819"/>
      <c r="BI37" s="820"/>
      <c r="BJ37" s="222"/>
      <c r="BK37" s="222"/>
      <c r="BL37" s="222"/>
      <c r="BM37" s="222"/>
      <c r="BN37" s="222"/>
      <c r="BO37" s="231"/>
      <c r="BP37" s="231"/>
      <c r="BQ37" s="228">
        <v>31</v>
      </c>
      <c r="BR37" s="229"/>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0"/>
    </row>
    <row r="38" spans="1:131" ht="26.25" customHeight="1" x14ac:dyDescent="0.15">
      <c r="A38" s="232">
        <v>11</v>
      </c>
      <c r="B38" s="767" t="s">
        <v>407</v>
      </c>
      <c r="C38" s="768"/>
      <c r="D38" s="768"/>
      <c r="E38" s="768"/>
      <c r="F38" s="768"/>
      <c r="G38" s="768"/>
      <c r="H38" s="768"/>
      <c r="I38" s="768"/>
      <c r="J38" s="768"/>
      <c r="K38" s="768"/>
      <c r="L38" s="768"/>
      <c r="M38" s="768"/>
      <c r="N38" s="768"/>
      <c r="O38" s="768"/>
      <c r="P38" s="769"/>
      <c r="Q38" s="770">
        <v>31</v>
      </c>
      <c r="R38" s="771"/>
      <c r="S38" s="771"/>
      <c r="T38" s="771"/>
      <c r="U38" s="771"/>
      <c r="V38" s="771">
        <v>31</v>
      </c>
      <c r="W38" s="771"/>
      <c r="X38" s="771"/>
      <c r="Y38" s="771"/>
      <c r="Z38" s="771"/>
      <c r="AA38" s="771">
        <v>0</v>
      </c>
      <c r="AB38" s="771"/>
      <c r="AC38" s="771"/>
      <c r="AD38" s="771"/>
      <c r="AE38" s="772"/>
      <c r="AF38" s="773">
        <v>0</v>
      </c>
      <c r="AG38" s="774"/>
      <c r="AH38" s="774"/>
      <c r="AI38" s="774"/>
      <c r="AJ38" s="775"/>
      <c r="AK38" s="821">
        <v>20</v>
      </c>
      <c r="AL38" s="817"/>
      <c r="AM38" s="817"/>
      <c r="AN38" s="817"/>
      <c r="AO38" s="817"/>
      <c r="AP38" s="817">
        <v>90</v>
      </c>
      <c r="AQ38" s="817"/>
      <c r="AR38" s="817"/>
      <c r="AS38" s="817"/>
      <c r="AT38" s="817"/>
      <c r="AU38" s="817">
        <v>90</v>
      </c>
      <c r="AV38" s="817"/>
      <c r="AW38" s="817"/>
      <c r="AX38" s="817"/>
      <c r="AY38" s="817"/>
      <c r="AZ38" s="818" t="s">
        <v>500</v>
      </c>
      <c r="BA38" s="818"/>
      <c r="BB38" s="818"/>
      <c r="BC38" s="818"/>
      <c r="BD38" s="818"/>
      <c r="BE38" s="819" t="s">
        <v>405</v>
      </c>
      <c r="BF38" s="819"/>
      <c r="BG38" s="819"/>
      <c r="BH38" s="819"/>
      <c r="BI38" s="820"/>
      <c r="BJ38" s="222"/>
      <c r="BK38" s="222"/>
      <c r="BL38" s="222"/>
      <c r="BM38" s="222"/>
      <c r="BN38" s="222"/>
      <c r="BO38" s="231"/>
      <c r="BP38" s="231"/>
      <c r="BQ38" s="228">
        <v>32</v>
      </c>
      <c r="BR38" s="229"/>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0"/>
    </row>
    <row r="39" spans="1:131" ht="26.25" customHeight="1" x14ac:dyDescent="0.15">
      <c r="A39" s="232">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2"/>
      <c r="BK39" s="222"/>
      <c r="BL39" s="222"/>
      <c r="BM39" s="222"/>
      <c r="BN39" s="222"/>
      <c r="BO39" s="231"/>
      <c r="BP39" s="231"/>
      <c r="BQ39" s="228">
        <v>33</v>
      </c>
      <c r="BR39" s="229"/>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0"/>
    </row>
    <row r="40" spans="1:131" ht="26.25" customHeight="1" x14ac:dyDescent="0.15">
      <c r="A40" s="228">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2"/>
      <c r="BK40" s="222"/>
      <c r="BL40" s="222"/>
      <c r="BM40" s="222"/>
      <c r="BN40" s="222"/>
      <c r="BO40" s="231"/>
      <c r="BP40" s="231"/>
      <c r="BQ40" s="228">
        <v>34</v>
      </c>
      <c r="BR40" s="229"/>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0"/>
    </row>
    <row r="41" spans="1:131" ht="26.25" customHeight="1" x14ac:dyDescent="0.15">
      <c r="A41" s="228">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2"/>
      <c r="BK41" s="222"/>
      <c r="BL41" s="222"/>
      <c r="BM41" s="222"/>
      <c r="BN41" s="222"/>
      <c r="BO41" s="231"/>
      <c r="BP41" s="231"/>
      <c r="BQ41" s="228">
        <v>35</v>
      </c>
      <c r="BR41" s="229"/>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0"/>
    </row>
    <row r="42" spans="1:131" ht="26.25" customHeight="1" x14ac:dyDescent="0.15">
      <c r="A42" s="228">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2"/>
      <c r="BK42" s="222"/>
      <c r="BL42" s="222"/>
      <c r="BM42" s="222"/>
      <c r="BN42" s="222"/>
      <c r="BO42" s="231"/>
      <c r="BP42" s="231"/>
      <c r="BQ42" s="228">
        <v>36</v>
      </c>
      <c r="BR42" s="229"/>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0"/>
    </row>
    <row r="43" spans="1:131" ht="26.25" customHeight="1" x14ac:dyDescent="0.15">
      <c r="A43" s="228">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2"/>
      <c r="BK43" s="222"/>
      <c r="BL43" s="222"/>
      <c r="BM43" s="222"/>
      <c r="BN43" s="222"/>
      <c r="BO43" s="231"/>
      <c r="BP43" s="231"/>
      <c r="BQ43" s="228">
        <v>37</v>
      </c>
      <c r="BR43" s="229"/>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0"/>
    </row>
    <row r="44" spans="1:131" ht="26.25" customHeight="1" x14ac:dyDescent="0.15">
      <c r="A44" s="228">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2"/>
      <c r="BK44" s="222"/>
      <c r="BL44" s="222"/>
      <c r="BM44" s="222"/>
      <c r="BN44" s="222"/>
      <c r="BO44" s="231"/>
      <c r="BP44" s="231"/>
      <c r="BQ44" s="228">
        <v>38</v>
      </c>
      <c r="BR44" s="229"/>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0"/>
    </row>
    <row r="45" spans="1:131" ht="26.25" customHeight="1" x14ac:dyDescent="0.15">
      <c r="A45" s="228">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2"/>
      <c r="BK45" s="222"/>
      <c r="BL45" s="222"/>
      <c r="BM45" s="222"/>
      <c r="BN45" s="222"/>
      <c r="BO45" s="231"/>
      <c r="BP45" s="231"/>
      <c r="BQ45" s="228">
        <v>39</v>
      </c>
      <c r="BR45" s="229"/>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0"/>
    </row>
    <row r="46" spans="1:131" ht="26.25" customHeight="1" x14ac:dyDescent="0.15">
      <c r="A46" s="228">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2"/>
      <c r="BK46" s="222"/>
      <c r="BL46" s="222"/>
      <c r="BM46" s="222"/>
      <c r="BN46" s="222"/>
      <c r="BO46" s="231"/>
      <c r="BP46" s="231"/>
      <c r="BQ46" s="228">
        <v>40</v>
      </c>
      <c r="BR46" s="229"/>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0"/>
    </row>
    <row r="47" spans="1:131" ht="26.25" customHeight="1" x14ac:dyDescent="0.15">
      <c r="A47" s="228">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2"/>
      <c r="BK47" s="222"/>
      <c r="BL47" s="222"/>
      <c r="BM47" s="222"/>
      <c r="BN47" s="222"/>
      <c r="BO47" s="231"/>
      <c r="BP47" s="231"/>
      <c r="BQ47" s="228">
        <v>41</v>
      </c>
      <c r="BR47" s="229"/>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0"/>
    </row>
    <row r="48" spans="1:131" ht="26.25" customHeight="1" x14ac:dyDescent="0.15">
      <c r="A48" s="228">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2"/>
      <c r="BK48" s="222"/>
      <c r="BL48" s="222"/>
      <c r="BM48" s="222"/>
      <c r="BN48" s="222"/>
      <c r="BO48" s="231"/>
      <c r="BP48" s="231"/>
      <c r="BQ48" s="228">
        <v>42</v>
      </c>
      <c r="BR48" s="229"/>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0"/>
    </row>
    <row r="49" spans="1:131" ht="26.25" customHeight="1" x14ac:dyDescent="0.15">
      <c r="A49" s="228">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2"/>
      <c r="BK49" s="222"/>
      <c r="BL49" s="222"/>
      <c r="BM49" s="222"/>
      <c r="BN49" s="222"/>
      <c r="BO49" s="231"/>
      <c r="BP49" s="231"/>
      <c r="BQ49" s="228">
        <v>43</v>
      </c>
      <c r="BR49" s="229"/>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0"/>
    </row>
    <row r="50" spans="1:131" ht="26.25" customHeight="1" x14ac:dyDescent="0.15">
      <c r="A50" s="228">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2"/>
      <c r="BK50" s="222"/>
      <c r="BL50" s="222"/>
      <c r="BM50" s="222"/>
      <c r="BN50" s="222"/>
      <c r="BO50" s="231"/>
      <c r="BP50" s="231"/>
      <c r="BQ50" s="228">
        <v>44</v>
      </c>
      <c r="BR50" s="229"/>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0"/>
    </row>
    <row r="51" spans="1:131" ht="26.25" customHeight="1" x14ac:dyDescent="0.15">
      <c r="A51" s="228">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2"/>
      <c r="BK51" s="222"/>
      <c r="BL51" s="222"/>
      <c r="BM51" s="222"/>
      <c r="BN51" s="222"/>
      <c r="BO51" s="231"/>
      <c r="BP51" s="231"/>
      <c r="BQ51" s="228">
        <v>45</v>
      </c>
      <c r="BR51" s="229"/>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0"/>
    </row>
    <row r="52" spans="1:131" ht="26.25" customHeight="1" x14ac:dyDescent="0.15">
      <c r="A52" s="228">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2"/>
      <c r="BK52" s="222"/>
      <c r="BL52" s="222"/>
      <c r="BM52" s="222"/>
      <c r="BN52" s="222"/>
      <c r="BO52" s="231"/>
      <c r="BP52" s="231"/>
      <c r="BQ52" s="228">
        <v>46</v>
      </c>
      <c r="BR52" s="229"/>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0"/>
    </row>
    <row r="53" spans="1:131" ht="26.25" customHeight="1" x14ac:dyDescent="0.15">
      <c r="A53" s="228">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2"/>
      <c r="BK53" s="222"/>
      <c r="BL53" s="222"/>
      <c r="BM53" s="222"/>
      <c r="BN53" s="222"/>
      <c r="BO53" s="231"/>
      <c r="BP53" s="231"/>
      <c r="BQ53" s="228">
        <v>47</v>
      </c>
      <c r="BR53" s="229"/>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0"/>
    </row>
    <row r="54" spans="1:131" ht="26.25" customHeight="1" x14ac:dyDescent="0.15">
      <c r="A54" s="228">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2"/>
      <c r="BK54" s="222"/>
      <c r="BL54" s="222"/>
      <c r="BM54" s="222"/>
      <c r="BN54" s="222"/>
      <c r="BO54" s="231"/>
      <c r="BP54" s="231"/>
      <c r="BQ54" s="228">
        <v>48</v>
      </c>
      <c r="BR54" s="229"/>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0"/>
    </row>
    <row r="55" spans="1:131" ht="26.25" customHeight="1" x14ac:dyDescent="0.15">
      <c r="A55" s="228">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2"/>
      <c r="BK55" s="222"/>
      <c r="BL55" s="222"/>
      <c r="BM55" s="222"/>
      <c r="BN55" s="222"/>
      <c r="BO55" s="231"/>
      <c r="BP55" s="231"/>
      <c r="BQ55" s="228">
        <v>49</v>
      </c>
      <c r="BR55" s="229"/>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0"/>
    </row>
    <row r="56" spans="1:131" ht="26.25" customHeight="1" x14ac:dyDescent="0.15">
      <c r="A56" s="228">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2"/>
      <c r="BK56" s="222"/>
      <c r="BL56" s="222"/>
      <c r="BM56" s="222"/>
      <c r="BN56" s="222"/>
      <c r="BO56" s="231"/>
      <c r="BP56" s="231"/>
      <c r="BQ56" s="228">
        <v>50</v>
      </c>
      <c r="BR56" s="229"/>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0"/>
    </row>
    <row r="57" spans="1:131" ht="26.25" customHeight="1" x14ac:dyDescent="0.15">
      <c r="A57" s="228">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2"/>
      <c r="BK57" s="222"/>
      <c r="BL57" s="222"/>
      <c r="BM57" s="222"/>
      <c r="BN57" s="222"/>
      <c r="BO57" s="231"/>
      <c r="BP57" s="231"/>
      <c r="BQ57" s="228">
        <v>51</v>
      </c>
      <c r="BR57" s="229"/>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0"/>
    </row>
    <row r="58" spans="1:131" ht="26.25" customHeight="1" x14ac:dyDescent="0.15">
      <c r="A58" s="228">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2"/>
      <c r="BK58" s="222"/>
      <c r="BL58" s="222"/>
      <c r="BM58" s="222"/>
      <c r="BN58" s="222"/>
      <c r="BO58" s="231"/>
      <c r="BP58" s="231"/>
      <c r="BQ58" s="228">
        <v>52</v>
      </c>
      <c r="BR58" s="229"/>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0"/>
    </row>
    <row r="59" spans="1:131" ht="26.25" customHeight="1" x14ac:dyDescent="0.15">
      <c r="A59" s="228">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2"/>
      <c r="BK59" s="222"/>
      <c r="BL59" s="222"/>
      <c r="BM59" s="222"/>
      <c r="BN59" s="222"/>
      <c r="BO59" s="231"/>
      <c r="BP59" s="231"/>
      <c r="BQ59" s="228">
        <v>53</v>
      </c>
      <c r="BR59" s="229"/>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0"/>
    </row>
    <row r="60" spans="1:131" ht="26.25" customHeight="1" x14ac:dyDescent="0.15">
      <c r="A60" s="228">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2"/>
      <c r="BK60" s="222"/>
      <c r="BL60" s="222"/>
      <c r="BM60" s="222"/>
      <c r="BN60" s="222"/>
      <c r="BO60" s="231"/>
      <c r="BP60" s="231"/>
      <c r="BQ60" s="228">
        <v>54</v>
      </c>
      <c r="BR60" s="229"/>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0"/>
    </row>
    <row r="61" spans="1:131" ht="26.25" customHeight="1" thickBot="1" x14ac:dyDescent="0.2">
      <c r="A61" s="228">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2"/>
      <c r="BK61" s="222"/>
      <c r="BL61" s="222"/>
      <c r="BM61" s="222"/>
      <c r="BN61" s="222"/>
      <c r="BO61" s="231"/>
      <c r="BP61" s="231"/>
      <c r="BQ61" s="228">
        <v>55</v>
      </c>
      <c r="BR61" s="229"/>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0"/>
    </row>
    <row r="62" spans="1:131" ht="26.25" customHeight="1" x14ac:dyDescent="0.15">
      <c r="A62" s="228">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408</v>
      </c>
      <c r="BK62" s="793"/>
      <c r="BL62" s="793"/>
      <c r="BM62" s="793"/>
      <c r="BN62" s="794"/>
      <c r="BO62" s="231"/>
      <c r="BP62" s="231"/>
      <c r="BQ62" s="228">
        <v>56</v>
      </c>
      <c r="BR62" s="229"/>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0"/>
    </row>
    <row r="63" spans="1:131" ht="26.25" customHeight="1" thickBot="1" x14ac:dyDescent="0.2">
      <c r="A63" s="230" t="s">
        <v>384</v>
      </c>
      <c r="B63" s="776" t="s">
        <v>409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2440</v>
      </c>
      <c r="AG63" s="831"/>
      <c r="AH63" s="831"/>
      <c r="AI63" s="831"/>
      <c r="AJ63" s="832"/>
      <c r="AK63" s="833"/>
      <c r="AL63" s="828"/>
      <c r="AM63" s="828"/>
      <c r="AN63" s="828"/>
      <c r="AO63" s="828"/>
      <c r="AP63" s="831">
        <v>31684</v>
      </c>
      <c r="AQ63" s="831"/>
      <c r="AR63" s="831"/>
      <c r="AS63" s="831"/>
      <c r="AT63" s="831"/>
      <c r="AU63" s="831">
        <v>20258</v>
      </c>
      <c r="AV63" s="831"/>
      <c r="AW63" s="831"/>
      <c r="AX63" s="831"/>
      <c r="AY63" s="831"/>
      <c r="AZ63" s="835"/>
      <c r="BA63" s="835"/>
      <c r="BB63" s="835"/>
      <c r="BC63" s="835"/>
      <c r="BD63" s="835"/>
      <c r="BE63" s="836"/>
      <c r="BF63" s="836"/>
      <c r="BG63" s="836"/>
      <c r="BH63" s="836"/>
      <c r="BI63" s="837"/>
      <c r="BJ63" s="838" t="s">
        <v>122</v>
      </c>
      <c r="BK63" s="839"/>
      <c r="BL63" s="839"/>
      <c r="BM63" s="839"/>
      <c r="BN63" s="840"/>
      <c r="BO63" s="231"/>
      <c r="BP63" s="231"/>
      <c r="BQ63" s="228">
        <v>57</v>
      </c>
      <c r="BR63" s="229"/>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0"/>
    </row>
    <row r="65" spans="1:131" ht="26.25" customHeight="1" thickBot="1" x14ac:dyDescent="0.2">
      <c r="A65" s="222" t="s">
        <v>410</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0"/>
    </row>
    <row r="66" spans="1:131" ht="26.25" customHeight="1" x14ac:dyDescent="0.15">
      <c r="A66" s="714" t="s">
        <v>411</v>
      </c>
      <c r="B66" s="715"/>
      <c r="C66" s="715"/>
      <c r="D66" s="715"/>
      <c r="E66" s="715"/>
      <c r="F66" s="715"/>
      <c r="G66" s="715"/>
      <c r="H66" s="715"/>
      <c r="I66" s="715"/>
      <c r="J66" s="715"/>
      <c r="K66" s="715"/>
      <c r="L66" s="715"/>
      <c r="M66" s="715"/>
      <c r="N66" s="715"/>
      <c r="O66" s="715"/>
      <c r="P66" s="716"/>
      <c r="Q66" s="720" t="s">
        <v>388</v>
      </c>
      <c r="R66" s="721"/>
      <c r="S66" s="721"/>
      <c r="T66" s="721"/>
      <c r="U66" s="722"/>
      <c r="V66" s="720" t="s">
        <v>389</v>
      </c>
      <c r="W66" s="721"/>
      <c r="X66" s="721"/>
      <c r="Y66" s="721"/>
      <c r="Z66" s="722"/>
      <c r="AA66" s="720" t="s">
        <v>390</v>
      </c>
      <c r="AB66" s="721"/>
      <c r="AC66" s="721"/>
      <c r="AD66" s="721"/>
      <c r="AE66" s="722"/>
      <c r="AF66" s="841" t="s">
        <v>391</v>
      </c>
      <c r="AG66" s="802"/>
      <c r="AH66" s="802"/>
      <c r="AI66" s="802"/>
      <c r="AJ66" s="842"/>
      <c r="AK66" s="720" t="s">
        <v>392</v>
      </c>
      <c r="AL66" s="715"/>
      <c r="AM66" s="715"/>
      <c r="AN66" s="715"/>
      <c r="AO66" s="716"/>
      <c r="AP66" s="720" t="s">
        <v>393</v>
      </c>
      <c r="AQ66" s="721"/>
      <c r="AR66" s="721"/>
      <c r="AS66" s="721"/>
      <c r="AT66" s="722"/>
      <c r="AU66" s="720" t="s">
        <v>412</v>
      </c>
      <c r="AV66" s="721"/>
      <c r="AW66" s="721"/>
      <c r="AX66" s="721"/>
      <c r="AY66" s="722"/>
      <c r="AZ66" s="720" t="s">
        <v>366</v>
      </c>
      <c r="BA66" s="721"/>
      <c r="BB66" s="721"/>
      <c r="BC66" s="721"/>
      <c r="BD66" s="727"/>
      <c r="BE66" s="231"/>
      <c r="BF66" s="231"/>
      <c r="BG66" s="231"/>
      <c r="BH66" s="231"/>
      <c r="BI66" s="231"/>
      <c r="BJ66" s="231"/>
      <c r="BK66" s="231"/>
      <c r="BL66" s="231"/>
      <c r="BM66" s="231"/>
      <c r="BN66" s="231"/>
      <c r="BO66" s="231"/>
      <c r="BP66" s="231"/>
      <c r="BQ66" s="228">
        <v>60</v>
      </c>
      <c r="BR66" s="233"/>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0"/>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1"/>
      <c r="BF67" s="231"/>
      <c r="BG67" s="231"/>
      <c r="BH67" s="231"/>
      <c r="BI67" s="231"/>
      <c r="BJ67" s="231"/>
      <c r="BK67" s="231"/>
      <c r="BL67" s="231"/>
      <c r="BM67" s="231"/>
      <c r="BN67" s="231"/>
      <c r="BO67" s="231"/>
      <c r="BP67" s="231"/>
      <c r="BQ67" s="228">
        <v>61</v>
      </c>
      <c r="BR67" s="233"/>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0"/>
    </row>
    <row r="68" spans="1:131" ht="26.25" customHeight="1" thickTop="1" x14ac:dyDescent="0.15">
      <c r="A68" s="226">
        <v>1</v>
      </c>
      <c r="B68" s="856" t="s">
        <v>566</v>
      </c>
      <c r="C68" s="857"/>
      <c r="D68" s="857"/>
      <c r="E68" s="857"/>
      <c r="F68" s="857"/>
      <c r="G68" s="857"/>
      <c r="H68" s="857"/>
      <c r="I68" s="857"/>
      <c r="J68" s="857"/>
      <c r="K68" s="857"/>
      <c r="L68" s="857"/>
      <c r="M68" s="857"/>
      <c r="N68" s="857"/>
      <c r="O68" s="857"/>
      <c r="P68" s="858"/>
      <c r="Q68" s="859">
        <v>4627</v>
      </c>
      <c r="R68" s="853"/>
      <c r="S68" s="853"/>
      <c r="T68" s="853"/>
      <c r="U68" s="853"/>
      <c r="V68" s="853">
        <v>4362</v>
      </c>
      <c r="W68" s="853"/>
      <c r="X68" s="853"/>
      <c r="Y68" s="853"/>
      <c r="Z68" s="853"/>
      <c r="AA68" s="853">
        <v>265</v>
      </c>
      <c r="AB68" s="853"/>
      <c r="AC68" s="853"/>
      <c r="AD68" s="853"/>
      <c r="AE68" s="853"/>
      <c r="AF68" s="853">
        <v>265</v>
      </c>
      <c r="AG68" s="853"/>
      <c r="AH68" s="853"/>
      <c r="AI68" s="853"/>
      <c r="AJ68" s="853"/>
      <c r="AK68" s="853">
        <v>7</v>
      </c>
      <c r="AL68" s="853"/>
      <c r="AM68" s="853"/>
      <c r="AN68" s="853"/>
      <c r="AO68" s="853"/>
      <c r="AP68" s="853" t="s">
        <v>500</v>
      </c>
      <c r="AQ68" s="853"/>
      <c r="AR68" s="853"/>
      <c r="AS68" s="853"/>
      <c r="AT68" s="853"/>
      <c r="AU68" s="853" t="s">
        <v>500</v>
      </c>
      <c r="AV68" s="853"/>
      <c r="AW68" s="853"/>
      <c r="AX68" s="853"/>
      <c r="AY68" s="853"/>
      <c r="AZ68" s="854"/>
      <c r="BA68" s="854"/>
      <c r="BB68" s="854"/>
      <c r="BC68" s="854"/>
      <c r="BD68" s="855"/>
      <c r="BE68" s="231"/>
      <c r="BF68" s="231"/>
      <c r="BG68" s="231"/>
      <c r="BH68" s="231"/>
      <c r="BI68" s="231"/>
      <c r="BJ68" s="231"/>
      <c r="BK68" s="231"/>
      <c r="BL68" s="231"/>
      <c r="BM68" s="231"/>
      <c r="BN68" s="231"/>
      <c r="BO68" s="231"/>
      <c r="BP68" s="231"/>
      <c r="BQ68" s="228">
        <v>62</v>
      </c>
      <c r="BR68" s="233"/>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0"/>
    </row>
    <row r="69" spans="1:131" ht="26.25" customHeight="1" x14ac:dyDescent="0.15">
      <c r="A69" s="228">
        <v>2</v>
      </c>
      <c r="B69" s="860" t="s">
        <v>567</v>
      </c>
      <c r="C69" s="861"/>
      <c r="D69" s="861"/>
      <c r="E69" s="861"/>
      <c r="F69" s="861"/>
      <c r="G69" s="861"/>
      <c r="H69" s="861"/>
      <c r="I69" s="861"/>
      <c r="J69" s="861"/>
      <c r="K69" s="861"/>
      <c r="L69" s="861"/>
      <c r="M69" s="861"/>
      <c r="N69" s="861"/>
      <c r="O69" s="861"/>
      <c r="P69" s="862"/>
      <c r="Q69" s="863">
        <v>83</v>
      </c>
      <c r="R69" s="817"/>
      <c r="S69" s="817"/>
      <c r="T69" s="817"/>
      <c r="U69" s="817"/>
      <c r="V69" s="817">
        <v>74</v>
      </c>
      <c r="W69" s="817"/>
      <c r="X69" s="817"/>
      <c r="Y69" s="817"/>
      <c r="Z69" s="817"/>
      <c r="AA69" s="817">
        <v>9</v>
      </c>
      <c r="AB69" s="817"/>
      <c r="AC69" s="817"/>
      <c r="AD69" s="817"/>
      <c r="AE69" s="817"/>
      <c r="AF69" s="817">
        <v>9</v>
      </c>
      <c r="AG69" s="817"/>
      <c r="AH69" s="817"/>
      <c r="AI69" s="817"/>
      <c r="AJ69" s="817"/>
      <c r="AK69" s="817" t="s">
        <v>500</v>
      </c>
      <c r="AL69" s="817"/>
      <c r="AM69" s="817"/>
      <c r="AN69" s="817"/>
      <c r="AO69" s="817"/>
      <c r="AP69" s="817" t="s">
        <v>500</v>
      </c>
      <c r="AQ69" s="817"/>
      <c r="AR69" s="817"/>
      <c r="AS69" s="817"/>
      <c r="AT69" s="817"/>
      <c r="AU69" s="817" t="s">
        <v>500</v>
      </c>
      <c r="AV69" s="817"/>
      <c r="AW69" s="817"/>
      <c r="AX69" s="817"/>
      <c r="AY69" s="817"/>
      <c r="AZ69" s="819"/>
      <c r="BA69" s="819"/>
      <c r="BB69" s="819"/>
      <c r="BC69" s="819"/>
      <c r="BD69" s="820"/>
      <c r="BE69" s="231"/>
      <c r="BF69" s="231"/>
      <c r="BG69" s="231"/>
      <c r="BH69" s="231"/>
      <c r="BI69" s="231"/>
      <c r="BJ69" s="231"/>
      <c r="BK69" s="231"/>
      <c r="BL69" s="231"/>
      <c r="BM69" s="231"/>
      <c r="BN69" s="231"/>
      <c r="BO69" s="231"/>
      <c r="BP69" s="231"/>
      <c r="BQ69" s="228">
        <v>63</v>
      </c>
      <c r="BR69" s="233"/>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0"/>
    </row>
    <row r="70" spans="1:131" ht="26.25" customHeight="1" x14ac:dyDescent="0.15">
      <c r="A70" s="228">
        <v>3</v>
      </c>
      <c r="B70" s="860" t="s">
        <v>568</v>
      </c>
      <c r="C70" s="861"/>
      <c r="D70" s="861"/>
      <c r="E70" s="861"/>
      <c r="F70" s="861"/>
      <c r="G70" s="861"/>
      <c r="H70" s="861"/>
      <c r="I70" s="861"/>
      <c r="J70" s="861"/>
      <c r="K70" s="861"/>
      <c r="L70" s="861"/>
      <c r="M70" s="861"/>
      <c r="N70" s="861"/>
      <c r="O70" s="861"/>
      <c r="P70" s="862"/>
      <c r="Q70" s="863">
        <v>118</v>
      </c>
      <c r="R70" s="817"/>
      <c r="S70" s="817"/>
      <c r="T70" s="817"/>
      <c r="U70" s="817"/>
      <c r="V70" s="817">
        <v>106</v>
      </c>
      <c r="W70" s="817"/>
      <c r="X70" s="817"/>
      <c r="Y70" s="817"/>
      <c r="Z70" s="817"/>
      <c r="AA70" s="817">
        <v>12</v>
      </c>
      <c r="AB70" s="817"/>
      <c r="AC70" s="817"/>
      <c r="AD70" s="817"/>
      <c r="AE70" s="817"/>
      <c r="AF70" s="817">
        <v>12</v>
      </c>
      <c r="AG70" s="817"/>
      <c r="AH70" s="817"/>
      <c r="AI70" s="817"/>
      <c r="AJ70" s="817"/>
      <c r="AK70" s="817" t="s">
        <v>500</v>
      </c>
      <c r="AL70" s="817"/>
      <c r="AM70" s="817"/>
      <c r="AN70" s="817"/>
      <c r="AO70" s="817"/>
      <c r="AP70" s="817" t="s">
        <v>500</v>
      </c>
      <c r="AQ70" s="817"/>
      <c r="AR70" s="817"/>
      <c r="AS70" s="817"/>
      <c r="AT70" s="817"/>
      <c r="AU70" s="817" t="s">
        <v>500</v>
      </c>
      <c r="AV70" s="817"/>
      <c r="AW70" s="817"/>
      <c r="AX70" s="817"/>
      <c r="AY70" s="817"/>
      <c r="AZ70" s="819"/>
      <c r="BA70" s="819"/>
      <c r="BB70" s="819"/>
      <c r="BC70" s="819"/>
      <c r="BD70" s="820"/>
      <c r="BE70" s="231"/>
      <c r="BF70" s="231"/>
      <c r="BG70" s="231"/>
      <c r="BH70" s="231"/>
      <c r="BI70" s="231"/>
      <c r="BJ70" s="231"/>
      <c r="BK70" s="231"/>
      <c r="BL70" s="231"/>
      <c r="BM70" s="231"/>
      <c r="BN70" s="231"/>
      <c r="BO70" s="231"/>
      <c r="BP70" s="231"/>
      <c r="BQ70" s="228">
        <v>64</v>
      </c>
      <c r="BR70" s="233"/>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0"/>
    </row>
    <row r="71" spans="1:131" ht="26.25" customHeight="1" x14ac:dyDescent="0.15">
      <c r="A71" s="228">
        <v>4</v>
      </c>
      <c r="B71" s="860" t="s">
        <v>569</v>
      </c>
      <c r="C71" s="861"/>
      <c r="D71" s="861"/>
      <c r="E71" s="861"/>
      <c r="F71" s="861"/>
      <c r="G71" s="861"/>
      <c r="H71" s="861"/>
      <c r="I71" s="861"/>
      <c r="J71" s="861"/>
      <c r="K71" s="861"/>
      <c r="L71" s="861"/>
      <c r="M71" s="861"/>
      <c r="N71" s="861"/>
      <c r="O71" s="861"/>
      <c r="P71" s="862"/>
      <c r="Q71" s="863">
        <v>590</v>
      </c>
      <c r="R71" s="817"/>
      <c r="S71" s="817"/>
      <c r="T71" s="817"/>
      <c r="U71" s="817"/>
      <c r="V71" s="817">
        <v>542</v>
      </c>
      <c r="W71" s="817"/>
      <c r="X71" s="817"/>
      <c r="Y71" s="817"/>
      <c r="Z71" s="817"/>
      <c r="AA71" s="817">
        <v>48</v>
      </c>
      <c r="AB71" s="817"/>
      <c r="AC71" s="817"/>
      <c r="AD71" s="817"/>
      <c r="AE71" s="817"/>
      <c r="AF71" s="817">
        <v>48</v>
      </c>
      <c r="AG71" s="817"/>
      <c r="AH71" s="817"/>
      <c r="AI71" s="817"/>
      <c r="AJ71" s="817"/>
      <c r="AK71" s="817" t="s">
        <v>500</v>
      </c>
      <c r="AL71" s="817"/>
      <c r="AM71" s="817"/>
      <c r="AN71" s="817"/>
      <c r="AO71" s="817"/>
      <c r="AP71" s="817" t="s">
        <v>500</v>
      </c>
      <c r="AQ71" s="817"/>
      <c r="AR71" s="817"/>
      <c r="AS71" s="817"/>
      <c r="AT71" s="817"/>
      <c r="AU71" s="817" t="s">
        <v>500</v>
      </c>
      <c r="AV71" s="817"/>
      <c r="AW71" s="817"/>
      <c r="AX71" s="817"/>
      <c r="AY71" s="817"/>
      <c r="AZ71" s="819"/>
      <c r="BA71" s="819"/>
      <c r="BB71" s="819"/>
      <c r="BC71" s="819"/>
      <c r="BD71" s="820"/>
      <c r="BE71" s="231"/>
      <c r="BF71" s="231"/>
      <c r="BG71" s="231"/>
      <c r="BH71" s="231"/>
      <c r="BI71" s="231"/>
      <c r="BJ71" s="231"/>
      <c r="BK71" s="231"/>
      <c r="BL71" s="231"/>
      <c r="BM71" s="231"/>
      <c r="BN71" s="231"/>
      <c r="BO71" s="231"/>
      <c r="BP71" s="231"/>
      <c r="BQ71" s="228">
        <v>65</v>
      </c>
      <c r="BR71" s="233"/>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0"/>
    </row>
    <row r="72" spans="1:131" ht="26.25" customHeight="1" x14ac:dyDescent="0.15">
      <c r="A72" s="228">
        <v>5</v>
      </c>
      <c r="B72" s="860" t="s">
        <v>570</v>
      </c>
      <c r="C72" s="861"/>
      <c r="D72" s="861"/>
      <c r="E72" s="861"/>
      <c r="F72" s="861"/>
      <c r="G72" s="861"/>
      <c r="H72" s="861"/>
      <c r="I72" s="861"/>
      <c r="J72" s="861"/>
      <c r="K72" s="861"/>
      <c r="L72" s="861"/>
      <c r="M72" s="861"/>
      <c r="N72" s="861"/>
      <c r="O72" s="861"/>
      <c r="P72" s="862"/>
      <c r="Q72" s="863">
        <v>153545</v>
      </c>
      <c r="R72" s="817"/>
      <c r="S72" s="817"/>
      <c r="T72" s="817"/>
      <c r="U72" s="817"/>
      <c r="V72" s="817">
        <v>151526</v>
      </c>
      <c r="W72" s="817"/>
      <c r="X72" s="817"/>
      <c r="Y72" s="817"/>
      <c r="Z72" s="817"/>
      <c r="AA72" s="817">
        <v>2019</v>
      </c>
      <c r="AB72" s="817"/>
      <c r="AC72" s="817"/>
      <c r="AD72" s="817"/>
      <c r="AE72" s="817"/>
      <c r="AF72" s="817">
        <v>2019</v>
      </c>
      <c r="AG72" s="817"/>
      <c r="AH72" s="817"/>
      <c r="AI72" s="817"/>
      <c r="AJ72" s="817"/>
      <c r="AK72" s="817">
        <v>1106</v>
      </c>
      <c r="AL72" s="817"/>
      <c r="AM72" s="817"/>
      <c r="AN72" s="817"/>
      <c r="AO72" s="817"/>
      <c r="AP72" s="817" t="s">
        <v>500</v>
      </c>
      <c r="AQ72" s="817"/>
      <c r="AR72" s="817"/>
      <c r="AS72" s="817"/>
      <c r="AT72" s="817"/>
      <c r="AU72" s="817" t="s">
        <v>500</v>
      </c>
      <c r="AV72" s="817"/>
      <c r="AW72" s="817"/>
      <c r="AX72" s="817"/>
      <c r="AY72" s="817"/>
      <c r="AZ72" s="819"/>
      <c r="BA72" s="819"/>
      <c r="BB72" s="819"/>
      <c r="BC72" s="819"/>
      <c r="BD72" s="820"/>
      <c r="BE72" s="231"/>
      <c r="BF72" s="231"/>
      <c r="BG72" s="231"/>
      <c r="BH72" s="231"/>
      <c r="BI72" s="231"/>
      <c r="BJ72" s="231"/>
      <c r="BK72" s="231"/>
      <c r="BL72" s="231"/>
      <c r="BM72" s="231"/>
      <c r="BN72" s="231"/>
      <c r="BO72" s="231"/>
      <c r="BP72" s="231"/>
      <c r="BQ72" s="228">
        <v>66</v>
      </c>
      <c r="BR72" s="233"/>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0"/>
    </row>
    <row r="73" spans="1:131" ht="26.25" customHeight="1" x14ac:dyDescent="0.15">
      <c r="A73" s="228">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1"/>
      <c r="BF73" s="231"/>
      <c r="BG73" s="231"/>
      <c r="BH73" s="231"/>
      <c r="BI73" s="231"/>
      <c r="BJ73" s="231"/>
      <c r="BK73" s="231"/>
      <c r="BL73" s="231"/>
      <c r="BM73" s="231"/>
      <c r="BN73" s="231"/>
      <c r="BO73" s="231"/>
      <c r="BP73" s="231"/>
      <c r="BQ73" s="228">
        <v>67</v>
      </c>
      <c r="BR73" s="233"/>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0"/>
    </row>
    <row r="74" spans="1:131" ht="26.25" customHeight="1" x14ac:dyDescent="0.15">
      <c r="A74" s="228">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1"/>
      <c r="BF74" s="231"/>
      <c r="BG74" s="231"/>
      <c r="BH74" s="231"/>
      <c r="BI74" s="231"/>
      <c r="BJ74" s="231"/>
      <c r="BK74" s="231"/>
      <c r="BL74" s="231"/>
      <c r="BM74" s="231"/>
      <c r="BN74" s="231"/>
      <c r="BO74" s="231"/>
      <c r="BP74" s="231"/>
      <c r="BQ74" s="228">
        <v>68</v>
      </c>
      <c r="BR74" s="233"/>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0"/>
    </row>
    <row r="75" spans="1:131" ht="26.25" customHeight="1" x14ac:dyDescent="0.15">
      <c r="A75" s="228">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1"/>
      <c r="BF75" s="231"/>
      <c r="BG75" s="231"/>
      <c r="BH75" s="231"/>
      <c r="BI75" s="231"/>
      <c r="BJ75" s="231"/>
      <c r="BK75" s="231"/>
      <c r="BL75" s="231"/>
      <c r="BM75" s="231"/>
      <c r="BN75" s="231"/>
      <c r="BO75" s="231"/>
      <c r="BP75" s="231"/>
      <c r="BQ75" s="228">
        <v>69</v>
      </c>
      <c r="BR75" s="233"/>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0"/>
    </row>
    <row r="76" spans="1:131" ht="26.25" customHeight="1" x14ac:dyDescent="0.15">
      <c r="A76" s="228">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1"/>
      <c r="BF76" s="231"/>
      <c r="BG76" s="231"/>
      <c r="BH76" s="231"/>
      <c r="BI76" s="231"/>
      <c r="BJ76" s="231"/>
      <c r="BK76" s="231"/>
      <c r="BL76" s="231"/>
      <c r="BM76" s="231"/>
      <c r="BN76" s="231"/>
      <c r="BO76" s="231"/>
      <c r="BP76" s="231"/>
      <c r="BQ76" s="228">
        <v>70</v>
      </c>
      <c r="BR76" s="233"/>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0"/>
    </row>
    <row r="77" spans="1:131" ht="26.25" customHeight="1" x14ac:dyDescent="0.15">
      <c r="A77" s="228">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1"/>
      <c r="BF77" s="231"/>
      <c r="BG77" s="231"/>
      <c r="BH77" s="231"/>
      <c r="BI77" s="231"/>
      <c r="BJ77" s="231"/>
      <c r="BK77" s="231"/>
      <c r="BL77" s="231"/>
      <c r="BM77" s="231"/>
      <c r="BN77" s="231"/>
      <c r="BO77" s="231"/>
      <c r="BP77" s="231"/>
      <c r="BQ77" s="228">
        <v>71</v>
      </c>
      <c r="BR77" s="233"/>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0"/>
    </row>
    <row r="78" spans="1:131" ht="26.25" customHeight="1" x14ac:dyDescent="0.15">
      <c r="A78" s="228">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1"/>
      <c r="BF78" s="231"/>
      <c r="BG78" s="231"/>
      <c r="BH78" s="231"/>
      <c r="BI78" s="231"/>
      <c r="BJ78" s="220"/>
      <c r="BK78" s="220"/>
      <c r="BL78" s="220"/>
      <c r="BM78" s="220"/>
      <c r="BN78" s="220"/>
      <c r="BO78" s="231"/>
      <c r="BP78" s="231"/>
      <c r="BQ78" s="228">
        <v>72</v>
      </c>
      <c r="BR78" s="233"/>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0"/>
    </row>
    <row r="79" spans="1:131" ht="26.25" customHeight="1" x14ac:dyDescent="0.15">
      <c r="A79" s="228">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1"/>
      <c r="BF79" s="231"/>
      <c r="BG79" s="231"/>
      <c r="BH79" s="231"/>
      <c r="BI79" s="231"/>
      <c r="BJ79" s="220"/>
      <c r="BK79" s="220"/>
      <c r="BL79" s="220"/>
      <c r="BM79" s="220"/>
      <c r="BN79" s="220"/>
      <c r="BO79" s="231"/>
      <c r="BP79" s="231"/>
      <c r="BQ79" s="228">
        <v>73</v>
      </c>
      <c r="BR79" s="233"/>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0"/>
    </row>
    <row r="80" spans="1:131" ht="26.25" customHeight="1" x14ac:dyDescent="0.15">
      <c r="A80" s="228">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1"/>
      <c r="BF80" s="231"/>
      <c r="BG80" s="231"/>
      <c r="BH80" s="231"/>
      <c r="BI80" s="231"/>
      <c r="BJ80" s="231"/>
      <c r="BK80" s="231"/>
      <c r="BL80" s="231"/>
      <c r="BM80" s="231"/>
      <c r="BN80" s="231"/>
      <c r="BO80" s="231"/>
      <c r="BP80" s="231"/>
      <c r="BQ80" s="228">
        <v>74</v>
      </c>
      <c r="BR80" s="233"/>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0"/>
    </row>
    <row r="81" spans="1:131" ht="26.25" customHeight="1" x14ac:dyDescent="0.15">
      <c r="A81" s="228">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1"/>
      <c r="BF81" s="231"/>
      <c r="BG81" s="231"/>
      <c r="BH81" s="231"/>
      <c r="BI81" s="231"/>
      <c r="BJ81" s="231"/>
      <c r="BK81" s="231"/>
      <c r="BL81" s="231"/>
      <c r="BM81" s="231"/>
      <c r="BN81" s="231"/>
      <c r="BO81" s="231"/>
      <c r="BP81" s="231"/>
      <c r="BQ81" s="228">
        <v>75</v>
      </c>
      <c r="BR81" s="233"/>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0"/>
    </row>
    <row r="82" spans="1:131" ht="26.25" customHeight="1" x14ac:dyDescent="0.15">
      <c r="A82" s="228">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1"/>
      <c r="BF82" s="231"/>
      <c r="BG82" s="231"/>
      <c r="BH82" s="231"/>
      <c r="BI82" s="231"/>
      <c r="BJ82" s="231"/>
      <c r="BK82" s="231"/>
      <c r="BL82" s="231"/>
      <c r="BM82" s="231"/>
      <c r="BN82" s="231"/>
      <c r="BO82" s="231"/>
      <c r="BP82" s="231"/>
      <c r="BQ82" s="228">
        <v>76</v>
      </c>
      <c r="BR82" s="233"/>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0"/>
    </row>
    <row r="83" spans="1:131" ht="26.25" customHeight="1" x14ac:dyDescent="0.15">
      <c r="A83" s="228">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1"/>
      <c r="BF83" s="231"/>
      <c r="BG83" s="231"/>
      <c r="BH83" s="231"/>
      <c r="BI83" s="231"/>
      <c r="BJ83" s="231"/>
      <c r="BK83" s="231"/>
      <c r="BL83" s="231"/>
      <c r="BM83" s="231"/>
      <c r="BN83" s="231"/>
      <c r="BO83" s="231"/>
      <c r="BP83" s="231"/>
      <c r="BQ83" s="228">
        <v>77</v>
      </c>
      <c r="BR83" s="233"/>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0"/>
    </row>
    <row r="84" spans="1:131" ht="26.25" customHeight="1" x14ac:dyDescent="0.15">
      <c r="A84" s="228">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1"/>
      <c r="BF84" s="231"/>
      <c r="BG84" s="231"/>
      <c r="BH84" s="231"/>
      <c r="BI84" s="231"/>
      <c r="BJ84" s="231"/>
      <c r="BK84" s="231"/>
      <c r="BL84" s="231"/>
      <c r="BM84" s="231"/>
      <c r="BN84" s="231"/>
      <c r="BO84" s="231"/>
      <c r="BP84" s="231"/>
      <c r="BQ84" s="228">
        <v>78</v>
      </c>
      <c r="BR84" s="233"/>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0"/>
    </row>
    <row r="85" spans="1:131" ht="26.25" customHeight="1" x14ac:dyDescent="0.15">
      <c r="A85" s="228">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1"/>
      <c r="BF85" s="231"/>
      <c r="BG85" s="231"/>
      <c r="BH85" s="231"/>
      <c r="BI85" s="231"/>
      <c r="BJ85" s="231"/>
      <c r="BK85" s="231"/>
      <c r="BL85" s="231"/>
      <c r="BM85" s="231"/>
      <c r="BN85" s="231"/>
      <c r="BO85" s="231"/>
      <c r="BP85" s="231"/>
      <c r="BQ85" s="228">
        <v>79</v>
      </c>
      <c r="BR85" s="233"/>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0"/>
    </row>
    <row r="86" spans="1:131" ht="26.25" customHeight="1" x14ac:dyDescent="0.15">
      <c r="A86" s="228">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1"/>
      <c r="BF86" s="231"/>
      <c r="BG86" s="231"/>
      <c r="BH86" s="231"/>
      <c r="BI86" s="231"/>
      <c r="BJ86" s="231"/>
      <c r="BK86" s="231"/>
      <c r="BL86" s="231"/>
      <c r="BM86" s="231"/>
      <c r="BN86" s="231"/>
      <c r="BO86" s="231"/>
      <c r="BP86" s="231"/>
      <c r="BQ86" s="228">
        <v>80</v>
      </c>
      <c r="BR86" s="233"/>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0"/>
    </row>
    <row r="87" spans="1:131" ht="26.25" customHeight="1" x14ac:dyDescent="0.15">
      <c r="A87" s="234">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1"/>
      <c r="BF87" s="231"/>
      <c r="BG87" s="231"/>
      <c r="BH87" s="231"/>
      <c r="BI87" s="231"/>
      <c r="BJ87" s="231"/>
      <c r="BK87" s="231"/>
      <c r="BL87" s="231"/>
      <c r="BM87" s="231"/>
      <c r="BN87" s="231"/>
      <c r="BO87" s="231"/>
      <c r="BP87" s="231"/>
      <c r="BQ87" s="228">
        <v>81</v>
      </c>
      <c r="BR87" s="233"/>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0"/>
    </row>
    <row r="88" spans="1:131" ht="26.25" customHeight="1" thickBot="1" x14ac:dyDescent="0.2">
      <c r="A88" s="230" t="s">
        <v>384</v>
      </c>
      <c r="B88" s="776" t="s">
        <v>413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2353</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1"/>
      <c r="BF88" s="231"/>
      <c r="BG88" s="231"/>
      <c r="BH88" s="231"/>
      <c r="BI88" s="231"/>
      <c r="BJ88" s="231"/>
      <c r="BK88" s="231"/>
      <c r="BL88" s="231"/>
      <c r="BM88" s="231"/>
      <c r="BN88" s="231"/>
      <c r="BO88" s="231"/>
      <c r="BP88" s="231"/>
      <c r="BQ88" s="228">
        <v>82</v>
      </c>
      <c r="BR88" s="233"/>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384</v>
      </c>
      <c r="BR102" s="776" t="s">
        <v>414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37</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02" t="s">
        <v>415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03" t="s">
        <v>416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417</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418</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04" t="s">
        <v>419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0" customFormat="1" ht="26.25" customHeight="1" x14ac:dyDescent="0.15">
      <c r="A109" s="899" t="s">
        <v>421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422</v>
      </c>
      <c r="AB109" s="880"/>
      <c r="AC109" s="880"/>
      <c r="AD109" s="880"/>
      <c r="AE109" s="881"/>
      <c r="AF109" s="879" t="s">
        <v>423</v>
      </c>
      <c r="AG109" s="880"/>
      <c r="AH109" s="880"/>
      <c r="AI109" s="880"/>
      <c r="AJ109" s="881"/>
      <c r="AK109" s="879" t="s">
        <v>296</v>
      </c>
      <c r="AL109" s="880"/>
      <c r="AM109" s="880"/>
      <c r="AN109" s="880"/>
      <c r="AO109" s="881"/>
      <c r="AP109" s="879" t="s">
        <v>424</v>
      </c>
      <c r="AQ109" s="880"/>
      <c r="AR109" s="880"/>
      <c r="AS109" s="880"/>
      <c r="AT109" s="882"/>
      <c r="AU109" s="899" t="s">
        <v>421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422</v>
      </c>
      <c r="BR109" s="880"/>
      <c r="BS109" s="880"/>
      <c r="BT109" s="880"/>
      <c r="BU109" s="881"/>
      <c r="BV109" s="879" t="s">
        <v>423</v>
      </c>
      <c r="BW109" s="880"/>
      <c r="BX109" s="880"/>
      <c r="BY109" s="880"/>
      <c r="BZ109" s="881"/>
      <c r="CA109" s="879" t="s">
        <v>296</v>
      </c>
      <c r="CB109" s="880"/>
      <c r="CC109" s="880"/>
      <c r="CD109" s="880"/>
      <c r="CE109" s="881"/>
      <c r="CF109" s="900" t="s">
        <v>424</v>
      </c>
      <c r="CG109" s="900"/>
      <c r="CH109" s="900"/>
      <c r="CI109" s="900"/>
      <c r="CJ109" s="900"/>
      <c r="CK109" s="879" t="s">
        <v>425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422</v>
      </c>
      <c r="DH109" s="880"/>
      <c r="DI109" s="880"/>
      <c r="DJ109" s="880"/>
      <c r="DK109" s="881"/>
      <c r="DL109" s="879" t="s">
        <v>423</v>
      </c>
      <c r="DM109" s="880"/>
      <c r="DN109" s="880"/>
      <c r="DO109" s="880"/>
      <c r="DP109" s="881"/>
      <c r="DQ109" s="879" t="s">
        <v>296</v>
      </c>
      <c r="DR109" s="880"/>
      <c r="DS109" s="880"/>
      <c r="DT109" s="880"/>
      <c r="DU109" s="881"/>
      <c r="DV109" s="879" t="s">
        <v>424</v>
      </c>
      <c r="DW109" s="880"/>
      <c r="DX109" s="880"/>
      <c r="DY109" s="880"/>
      <c r="DZ109" s="882"/>
    </row>
    <row r="110" spans="1:131" s="220" customFormat="1" ht="26.25" customHeight="1" x14ac:dyDescent="0.15">
      <c r="A110" s="883" t="s">
        <v>426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3411083</v>
      </c>
      <c r="AB110" s="887"/>
      <c r="AC110" s="887"/>
      <c r="AD110" s="887"/>
      <c r="AE110" s="888"/>
      <c r="AF110" s="889">
        <v>3475717</v>
      </c>
      <c r="AG110" s="887"/>
      <c r="AH110" s="887"/>
      <c r="AI110" s="887"/>
      <c r="AJ110" s="888"/>
      <c r="AK110" s="889">
        <v>3409212</v>
      </c>
      <c r="AL110" s="887"/>
      <c r="AM110" s="887"/>
      <c r="AN110" s="887"/>
      <c r="AO110" s="888"/>
      <c r="AP110" s="890">
        <v>18.100000000000001</v>
      </c>
      <c r="AQ110" s="891"/>
      <c r="AR110" s="891"/>
      <c r="AS110" s="891"/>
      <c r="AT110" s="892"/>
      <c r="AU110" s="893" t="s">
        <v>69</v>
      </c>
      <c r="AV110" s="894"/>
      <c r="AW110" s="894"/>
      <c r="AX110" s="894"/>
      <c r="AY110" s="894"/>
      <c r="AZ110" s="916" t="s">
        <v>427</v>
      </c>
      <c r="BA110" s="884"/>
      <c r="BB110" s="884"/>
      <c r="BC110" s="884"/>
      <c r="BD110" s="884"/>
      <c r="BE110" s="884"/>
      <c r="BF110" s="884"/>
      <c r="BG110" s="884"/>
      <c r="BH110" s="884"/>
      <c r="BI110" s="884"/>
      <c r="BJ110" s="884"/>
      <c r="BK110" s="884"/>
      <c r="BL110" s="884"/>
      <c r="BM110" s="884"/>
      <c r="BN110" s="884"/>
      <c r="BO110" s="884"/>
      <c r="BP110" s="885"/>
      <c r="BQ110" s="917">
        <v>32121609</v>
      </c>
      <c r="BR110" s="918"/>
      <c r="BS110" s="918"/>
      <c r="BT110" s="918"/>
      <c r="BU110" s="918"/>
      <c r="BV110" s="918">
        <v>30763252</v>
      </c>
      <c r="BW110" s="918"/>
      <c r="BX110" s="918"/>
      <c r="BY110" s="918"/>
      <c r="BZ110" s="918"/>
      <c r="CA110" s="918">
        <v>30308915</v>
      </c>
      <c r="CB110" s="918"/>
      <c r="CC110" s="918"/>
      <c r="CD110" s="918"/>
      <c r="CE110" s="918"/>
      <c r="CF110" s="931">
        <v>161.19999999999999</v>
      </c>
      <c r="CG110" s="932"/>
      <c r="CH110" s="932"/>
      <c r="CI110" s="932"/>
      <c r="CJ110" s="932"/>
      <c r="CK110" s="933" t="s">
        <v>428</v>
      </c>
      <c r="CL110" s="934"/>
      <c r="CM110" s="916" t="s">
        <v>429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2311300</v>
      </c>
      <c r="DH110" s="918"/>
      <c r="DI110" s="918"/>
      <c r="DJ110" s="918"/>
      <c r="DK110" s="918"/>
      <c r="DL110" s="918">
        <v>2080171</v>
      </c>
      <c r="DM110" s="918"/>
      <c r="DN110" s="918"/>
      <c r="DO110" s="918"/>
      <c r="DP110" s="918"/>
      <c r="DQ110" s="918">
        <v>1849035</v>
      </c>
      <c r="DR110" s="918"/>
      <c r="DS110" s="918"/>
      <c r="DT110" s="918"/>
      <c r="DU110" s="918"/>
      <c r="DV110" s="919">
        <v>9.8000000000000007</v>
      </c>
      <c r="DW110" s="919"/>
      <c r="DX110" s="919"/>
      <c r="DY110" s="919"/>
      <c r="DZ110" s="920"/>
    </row>
    <row r="111" spans="1:131" s="220" customFormat="1" ht="26.25" customHeight="1" x14ac:dyDescent="0.15">
      <c r="A111" s="921" t="s">
        <v>430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431</v>
      </c>
      <c r="BA111" s="910"/>
      <c r="BB111" s="910"/>
      <c r="BC111" s="910"/>
      <c r="BD111" s="910"/>
      <c r="BE111" s="910"/>
      <c r="BF111" s="910"/>
      <c r="BG111" s="910"/>
      <c r="BH111" s="910"/>
      <c r="BI111" s="910"/>
      <c r="BJ111" s="910"/>
      <c r="BK111" s="910"/>
      <c r="BL111" s="910"/>
      <c r="BM111" s="910"/>
      <c r="BN111" s="910"/>
      <c r="BO111" s="910"/>
      <c r="BP111" s="911"/>
      <c r="BQ111" s="912">
        <v>2325080</v>
      </c>
      <c r="BR111" s="913"/>
      <c r="BS111" s="913"/>
      <c r="BT111" s="913"/>
      <c r="BU111" s="913"/>
      <c r="BV111" s="913">
        <v>2087058</v>
      </c>
      <c r="BW111" s="913"/>
      <c r="BX111" s="913"/>
      <c r="BY111" s="913"/>
      <c r="BZ111" s="913"/>
      <c r="CA111" s="913">
        <v>1849035</v>
      </c>
      <c r="CB111" s="913"/>
      <c r="CC111" s="913"/>
      <c r="CD111" s="913"/>
      <c r="CE111" s="913"/>
      <c r="CF111" s="907">
        <v>9.8000000000000007</v>
      </c>
      <c r="CG111" s="908"/>
      <c r="CH111" s="908"/>
      <c r="CI111" s="908"/>
      <c r="CJ111" s="908"/>
      <c r="CK111" s="935"/>
      <c r="CL111" s="936"/>
      <c r="CM111" s="909" t="s">
        <v>432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0" customFormat="1" ht="26.25" customHeight="1" x14ac:dyDescent="0.15">
      <c r="A112" s="939" t="s">
        <v>433</v>
      </c>
      <c r="B112" s="940"/>
      <c r="C112" s="910" t="s">
        <v>434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435</v>
      </c>
      <c r="BA112" s="910"/>
      <c r="BB112" s="910"/>
      <c r="BC112" s="910"/>
      <c r="BD112" s="910"/>
      <c r="BE112" s="910"/>
      <c r="BF112" s="910"/>
      <c r="BG112" s="910"/>
      <c r="BH112" s="910"/>
      <c r="BI112" s="910"/>
      <c r="BJ112" s="910"/>
      <c r="BK112" s="910"/>
      <c r="BL112" s="910"/>
      <c r="BM112" s="910"/>
      <c r="BN112" s="910"/>
      <c r="BO112" s="910"/>
      <c r="BP112" s="911"/>
      <c r="BQ112" s="912">
        <v>20800963</v>
      </c>
      <c r="BR112" s="913"/>
      <c r="BS112" s="913"/>
      <c r="BT112" s="913"/>
      <c r="BU112" s="913"/>
      <c r="BV112" s="913">
        <v>20053569</v>
      </c>
      <c r="BW112" s="913"/>
      <c r="BX112" s="913"/>
      <c r="BY112" s="913"/>
      <c r="BZ112" s="913"/>
      <c r="CA112" s="913">
        <v>20257773</v>
      </c>
      <c r="CB112" s="913"/>
      <c r="CC112" s="913"/>
      <c r="CD112" s="913"/>
      <c r="CE112" s="913"/>
      <c r="CF112" s="907">
        <v>107.8</v>
      </c>
      <c r="CG112" s="908"/>
      <c r="CH112" s="908"/>
      <c r="CI112" s="908"/>
      <c r="CJ112" s="908"/>
      <c r="CK112" s="935"/>
      <c r="CL112" s="936"/>
      <c r="CM112" s="909" t="s">
        <v>436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0" customFormat="1" ht="26.25" customHeight="1" x14ac:dyDescent="0.15">
      <c r="A113" s="941"/>
      <c r="B113" s="942"/>
      <c r="C113" s="910" t="s">
        <v>437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1460995</v>
      </c>
      <c r="AB113" s="925"/>
      <c r="AC113" s="925"/>
      <c r="AD113" s="925"/>
      <c r="AE113" s="926"/>
      <c r="AF113" s="927">
        <v>1528767</v>
      </c>
      <c r="AG113" s="925"/>
      <c r="AH113" s="925"/>
      <c r="AI113" s="925"/>
      <c r="AJ113" s="926"/>
      <c r="AK113" s="927">
        <v>1524987</v>
      </c>
      <c r="AL113" s="925"/>
      <c r="AM113" s="925"/>
      <c r="AN113" s="925"/>
      <c r="AO113" s="926"/>
      <c r="AP113" s="928">
        <v>8.1</v>
      </c>
      <c r="AQ113" s="929"/>
      <c r="AR113" s="929"/>
      <c r="AS113" s="929"/>
      <c r="AT113" s="930"/>
      <c r="AU113" s="895"/>
      <c r="AV113" s="896"/>
      <c r="AW113" s="896"/>
      <c r="AX113" s="896"/>
      <c r="AY113" s="896"/>
      <c r="AZ113" s="909" t="s">
        <v>438</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0" customFormat="1" ht="26.25" customHeight="1" x14ac:dyDescent="0.15">
      <c r="A114" s="941"/>
      <c r="B114" s="942"/>
      <c r="C114" s="910" t="s">
        <v>440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441</v>
      </c>
      <c r="BA114" s="910"/>
      <c r="BB114" s="910"/>
      <c r="BC114" s="910"/>
      <c r="BD114" s="910"/>
      <c r="BE114" s="910"/>
      <c r="BF114" s="910"/>
      <c r="BG114" s="910"/>
      <c r="BH114" s="910"/>
      <c r="BI114" s="910"/>
      <c r="BJ114" s="910"/>
      <c r="BK114" s="910"/>
      <c r="BL114" s="910"/>
      <c r="BM114" s="910"/>
      <c r="BN114" s="910"/>
      <c r="BO114" s="910"/>
      <c r="BP114" s="911"/>
      <c r="BQ114" s="912">
        <v>5838433</v>
      </c>
      <c r="BR114" s="913"/>
      <c r="BS114" s="913"/>
      <c r="BT114" s="913"/>
      <c r="BU114" s="913"/>
      <c r="BV114" s="913">
        <v>6130439</v>
      </c>
      <c r="BW114" s="913"/>
      <c r="BX114" s="913"/>
      <c r="BY114" s="913"/>
      <c r="BZ114" s="913"/>
      <c r="CA114" s="913">
        <v>6414414</v>
      </c>
      <c r="CB114" s="913"/>
      <c r="CC114" s="913"/>
      <c r="CD114" s="913"/>
      <c r="CE114" s="913"/>
      <c r="CF114" s="907">
        <v>34.1</v>
      </c>
      <c r="CG114" s="908"/>
      <c r="CH114" s="908"/>
      <c r="CI114" s="908"/>
      <c r="CJ114" s="908"/>
      <c r="CK114" s="935"/>
      <c r="CL114" s="936"/>
      <c r="CM114" s="909" t="s">
        <v>442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0" customFormat="1" ht="26.25" customHeight="1" x14ac:dyDescent="0.15">
      <c r="A115" s="941"/>
      <c r="B115" s="942"/>
      <c r="C115" s="910" t="s">
        <v>443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6903</v>
      </c>
      <c r="AB115" s="925"/>
      <c r="AC115" s="925"/>
      <c r="AD115" s="925"/>
      <c r="AE115" s="926"/>
      <c r="AF115" s="927">
        <v>238025</v>
      </c>
      <c r="AG115" s="925"/>
      <c r="AH115" s="925"/>
      <c r="AI115" s="925"/>
      <c r="AJ115" s="926"/>
      <c r="AK115" s="927">
        <v>238018</v>
      </c>
      <c r="AL115" s="925"/>
      <c r="AM115" s="925"/>
      <c r="AN115" s="925"/>
      <c r="AO115" s="926"/>
      <c r="AP115" s="928">
        <v>1.3</v>
      </c>
      <c r="AQ115" s="929"/>
      <c r="AR115" s="929"/>
      <c r="AS115" s="929"/>
      <c r="AT115" s="930"/>
      <c r="AU115" s="895"/>
      <c r="AV115" s="896"/>
      <c r="AW115" s="896"/>
      <c r="AX115" s="896"/>
      <c r="AY115" s="896"/>
      <c r="AZ115" s="909" t="s">
        <v>444</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445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0" customFormat="1" ht="26.25" customHeight="1" x14ac:dyDescent="0.15">
      <c r="A116" s="943"/>
      <c r="B116" s="944"/>
      <c r="C116" s="952" t="s">
        <v>446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447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13780</v>
      </c>
      <c r="DH116" s="946"/>
      <c r="DI116" s="946"/>
      <c r="DJ116" s="946"/>
      <c r="DK116" s="947"/>
      <c r="DL116" s="948">
        <v>6887</v>
      </c>
      <c r="DM116" s="946"/>
      <c r="DN116" s="946"/>
      <c r="DO116" s="946"/>
      <c r="DP116" s="947"/>
      <c r="DQ116" s="948" t="s">
        <v>122</v>
      </c>
      <c r="DR116" s="946"/>
      <c r="DS116" s="946"/>
      <c r="DT116" s="946"/>
      <c r="DU116" s="947"/>
      <c r="DV116" s="949" t="s">
        <v>122</v>
      </c>
      <c r="DW116" s="950"/>
      <c r="DX116" s="950"/>
      <c r="DY116" s="950"/>
      <c r="DZ116" s="951"/>
    </row>
    <row r="117" spans="1:130" s="220" customFormat="1" ht="26.25" customHeight="1" x14ac:dyDescent="0.15">
      <c r="A117" s="899" t="s">
        <v>179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449</v>
      </c>
      <c r="Z117" s="881"/>
      <c r="AA117" s="965">
        <v>4878981</v>
      </c>
      <c r="AB117" s="966"/>
      <c r="AC117" s="966"/>
      <c r="AD117" s="966"/>
      <c r="AE117" s="967"/>
      <c r="AF117" s="968">
        <v>5242509</v>
      </c>
      <c r="AG117" s="966"/>
      <c r="AH117" s="966"/>
      <c r="AI117" s="966"/>
      <c r="AJ117" s="967"/>
      <c r="AK117" s="968">
        <v>5172217</v>
      </c>
      <c r="AL117" s="966"/>
      <c r="AM117" s="966"/>
      <c r="AN117" s="966"/>
      <c r="AO117" s="967"/>
      <c r="AP117" s="969"/>
      <c r="AQ117" s="970"/>
      <c r="AR117" s="970"/>
      <c r="AS117" s="970"/>
      <c r="AT117" s="971"/>
      <c r="AU117" s="895"/>
      <c r="AV117" s="896"/>
      <c r="AW117" s="896"/>
      <c r="AX117" s="896"/>
      <c r="AY117" s="896"/>
      <c r="AZ117" s="961" t="s">
        <v>450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451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0" customFormat="1" ht="26.25" customHeight="1" x14ac:dyDescent="0.15">
      <c r="A118" s="899" t="s">
        <v>425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422</v>
      </c>
      <c r="AB118" s="880"/>
      <c r="AC118" s="880"/>
      <c r="AD118" s="880"/>
      <c r="AE118" s="881"/>
      <c r="AF118" s="879" t="s">
        <v>423</v>
      </c>
      <c r="AG118" s="880"/>
      <c r="AH118" s="880"/>
      <c r="AI118" s="880"/>
      <c r="AJ118" s="881"/>
      <c r="AK118" s="879" t="s">
        <v>296</v>
      </c>
      <c r="AL118" s="880"/>
      <c r="AM118" s="880"/>
      <c r="AN118" s="880"/>
      <c r="AO118" s="881"/>
      <c r="AP118" s="957" t="s">
        <v>424</v>
      </c>
      <c r="AQ118" s="958"/>
      <c r="AR118" s="958"/>
      <c r="AS118" s="958"/>
      <c r="AT118" s="959"/>
      <c r="AU118" s="895"/>
      <c r="AV118" s="896"/>
      <c r="AW118" s="896"/>
      <c r="AX118" s="896"/>
      <c r="AY118" s="896"/>
      <c r="AZ118" s="960" t="s">
        <v>452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453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0" customFormat="1" ht="26.25" customHeight="1" x14ac:dyDescent="0.15">
      <c r="A119" s="1043" t="s">
        <v>428</v>
      </c>
      <c r="B119" s="934"/>
      <c r="C119" s="916" t="s">
        <v>429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v>231129</v>
      </c>
      <c r="AG119" s="887"/>
      <c r="AH119" s="887"/>
      <c r="AI119" s="887"/>
      <c r="AJ119" s="888"/>
      <c r="AK119" s="889">
        <v>231129</v>
      </c>
      <c r="AL119" s="887"/>
      <c r="AM119" s="887"/>
      <c r="AN119" s="887"/>
      <c r="AO119" s="888"/>
      <c r="AP119" s="890">
        <v>1.2</v>
      </c>
      <c r="AQ119" s="891"/>
      <c r="AR119" s="891"/>
      <c r="AS119" s="891"/>
      <c r="AT119" s="892"/>
      <c r="AU119" s="897"/>
      <c r="AV119" s="898"/>
      <c r="AW119" s="898"/>
      <c r="AX119" s="898"/>
      <c r="AY119" s="898"/>
      <c r="AZ119" s="241" t="s">
        <v>179</v>
      </c>
      <c r="BA119" s="241"/>
      <c r="BB119" s="241"/>
      <c r="BC119" s="241"/>
      <c r="BD119" s="241"/>
      <c r="BE119" s="241"/>
      <c r="BF119" s="241"/>
      <c r="BG119" s="241"/>
      <c r="BH119" s="241"/>
      <c r="BI119" s="241"/>
      <c r="BJ119" s="241"/>
      <c r="BK119" s="241"/>
      <c r="BL119" s="241"/>
      <c r="BM119" s="241"/>
      <c r="BN119" s="241"/>
      <c r="BO119" s="964" t="s">
        <v>454</v>
      </c>
      <c r="BP119" s="992"/>
      <c r="BQ119" s="986">
        <v>61086085</v>
      </c>
      <c r="BR119" s="987"/>
      <c r="BS119" s="987"/>
      <c r="BT119" s="987"/>
      <c r="BU119" s="987"/>
      <c r="BV119" s="987">
        <v>59034318</v>
      </c>
      <c r="BW119" s="987"/>
      <c r="BX119" s="987"/>
      <c r="BY119" s="987"/>
      <c r="BZ119" s="987"/>
      <c r="CA119" s="987">
        <v>58830137</v>
      </c>
      <c r="CB119" s="987"/>
      <c r="CC119" s="987"/>
      <c r="CD119" s="987"/>
      <c r="CE119" s="987"/>
      <c r="CF119" s="988"/>
      <c r="CG119" s="989"/>
      <c r="CH119" s="989"/>
      <c r="CI119" s="989"/>
      <c r="CJ119" s="990"/>
      <c r="CK119" s="937"/>
      <c r="CL119" s="938"/>
      <c r="CM119" s="960" t="s">
        <v>455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0" customFormat="1" ht="26.25" customHeight="1" x14ac:dyDescent="0.15">
      <c r="A120" s="1044"/>
      <c r="B120" s="936"/>
      <c r="C120" s="909" t="s">
        <v>432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456</v>
      </c>
      <c r="AV120" s="979"/>
      <c r="AW120" s="979"/>
      <c r="AX120" s="979"/>
      <c r="AY120" s="980"/>
      <c r="AZ120" s="916" t="s">
        <v>457</v>
      </c>
      <c r="BA120" s="884"/>
      <c r="BB120" s="884"/>
      <c r="BC120" s="884"/>
      <c r="BD120" s="884"/>
      <c r="BE120" s="884"/>
      <c r="BF120" s="884"/>
      <c r="BG120" s="884"/>
      <c r="BH120" s="884"/>
      <c r="BI120" s="884"/>
      <c r="BJ120" s="884"/>
      <c r="BK120" s="884"/>
      <c r="BL120" s="884"/>
      <c r="BM120" s="884"/>
      <c r="BN120" s="884"/>
      <c r="BO120" s="884"/>
      <c r="BP120" s="885"/>
      <c r="BQ120" s="917">
        <v>7206341</v>
      </c>
      <c r="BR120" s="918"/>
      <c r="BS120" s="918"/>
      <c r="BT120" s="918"/>
      <c r="BU120" s="918"/>
      <c r="BV120" s="918">
        <v>6579708</v>
      </c>
      <c r="BW120" s="918"/>
      <c r="BX120" s="918"/>
      <c r="BY120" s="918"/>
      <c r="BZ120" s="918"/>
      <c r="CA120" s="918">
        <v>6658601</v>
      </c>
      <c r="CB120" s="918"/>
      <c r="CC120" s="918"/>
      <c r="CD120" s="918"/>
      <c r="CE120" s="918"/>
      <c r="CF120" s="931">
        <v>35.4</v>
      </c>
      <c r="CG120" s="932"/>
      <c r="CH120" s="932"/>
      <c r="CI120" s="932"/>
      <c r="CJ120" s="932"/>
      <c r="CK120" s="993" t="s">
        <v>458</v>
      </c>
      <c r="CL120" s="994"/>
      <c r="CM120" s="994"/>
      <c r="CN120" s="994"/>
      <c r="CO120" s="995"/>
      <c r="CP120" s="1001" t="s">
        <v>403</v>
      </c>
      <c r="CQ120" s="1002"/>
      <c r="CR120" s="1002"/>
      <c r="CS120" s="1002"/>
      <c r="CT120" s="1002"/>
      <c r="CU120" s="1002"/>
      <c r="CV120" s="1002"/>
      <c r="CW120" s="1002"/>
      <c r="CX120" s="1002"/>
      <c r="CY120" s="1002"/>
      <c r="CZ120" s="1002"/>
      <c r="DA120" s="1002"/>
      <c r="DB120" s="1002"/>
      <c r="DC120" s="1002"/>
      <c r="DD120" s="1002"/>
      <c r="DE120" s="1002"/>
      <c r="DF120" s="1003"/>
      <c r="DG120" s="917">
        <v>10893287</v>
      </c>
      <c r="DH120" s="918"/>
      <c r="DI120" s="918"/>
      <c r="DJ120" s="918"/>
      <c r="DK120" s="918"/>
      <c r="DL120" s="918">
        <v>10697772</v>
      </c>
      <c r="DM120" s="918"/>
      <c r="DN120" s="918"/>
      <c r="DO120" s="918"/>
      <c r="DP120" s="918"/>
      <c r="DQ120" s="918">
        <v>11637364</v>
      </c>
      <c r="DR120" s="918"/>
      <c r="DS120" s="918"/>
      <c r="DT120" s="918"/>
      <c r="DU120" s="918"/>
      <c r="DV120" s="919">
        <v>61.9</v>
      </c>
      <c r="DW120" s="919"/>
      <c r="DX120" s="919"/>
      <c r="DY120" s="919"/>
      <c r="DZ120" s="920"/>
    </row>
    <row r="121" spans="1:130" s="220" customFormat="1" ht="26.25" customHeight="1" x14ac:dyDescent="0.15">
      <c r="A121" s="1044"/>
      <c r="B121" s="936"/>
      <c r="C121" s="961" t="s">
        <v>459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460</v>
      </c>
      <c r="BA121" s="910"/>
      <c r="BB121" s="910"/>
      <c r="BC121" s="910"/>
      <c r="BD121" s="910"/>
      <c r="BE121" s="910"/>
      <c r="BF121" s="910"/>
      <c r="BG121" s="910"/>
      <c r="BH121" s="910"/>
      <c r="BI121" s="910"/>
      <c r="BJ121" s="910"/>
      <c r="BK121" s="910"/>
      <c r="BL121" s="910"/>
      <c r="BM121" s="910"/>
      <c r="BN121" s="910"/>
      <c r="BO121" s="910"/>
      <c r="BP121" s="911"/>
      <c r="BQ121" s="912">
        <v>783949</v>
      </c>
      <c r="BR121" s="913"/>
      <c r="BS121" s="913"/>
      <c r="BT121" s="913"/>
      <c r="BU121" s="913"/>
      <c r="BV121" s="913">
        <v>973733</v>
      </c>
      <c r="BW121" s="913"/>
      <c r="BX121" s="913"/>
      <c r="BY121" s="913"/>
      <c r="BZ121" s="913"/>
      <c r="CA121" s="913">
        <v>851140</v>
      </c>
      <c r="CB121" s="913"/>
      <c r="CC121" s="913"/>
      <c r="CD121" s="913"/>
      <c r="CE121" s="913"/>
      <c r="CF121" s="907">
        <v>4.5</v>
      </c>
      <c r="CG121" s="908"/>
      <c r="CH121" s="908"/>
      <c r="CI121" s="908"/>
      <c r="CJ121" s="908"/>
      <c r="CK121" s="996"/>
      <c r="CL121" s="997"/>
      <c r="CM121" s="997"/>
      <c r="CN121" s="997"/>
      <c r="CO121" s="998"/>
      <c r="CP121" s="1006" t="s">
        <v>143</v>
      </c>
      <c r="CQ121" s="1007"/>
      <c r="CR121" s="1007"/>
      <c r="CS121" s="1007"/>
      <c r="CT121" s="1007"/>
      <c r="CU121" s="1007"/>
      <c r="CV121" s="1007"/>
      <c r="CW121" s="1007"/>
      <c r="CX121" s="1007"/>
      <c r="CY121" s="1007"/>
      <c r="CZ121" s="1007"/>
      <c r="DA121" s="1007"/>
      <c r="DB121" s="1007"/>
      <c r="DC121" s="1007"/>
      <c r="DD121" s="1007"/>
      <c r="DE121" s="1007"/>
      <c r="DF121" s="1008"/>
      <c r="DG121" s="912">
        <v>4848710</v>
      </c>
      <c r="DH121" s="913"/>
      <c r="DI121" s="913"/>
      <c r="DJ121" s="913"/>
      <c r="DK121" s="913"/>
      <c r="DL121" s="913">
        <v>4425460</v>
      </c>
      <c r="DM121" s="913"/>
      <c r="DN121" s="913"/>
      <c r="DO121" s="913"/>
      <c r="DP121" s="913"/>
      <c r="DQ121" s="913">
        <v>4049836</v>
      </c>
      <c r="DR121" s="913"/>
      <c r="DS121" s="913"/>
      <c r="DT121" s="913"/>
      <c r="DU121" s="913"/>
      <c r="DV121" s="914">
        <v>21.5</v>
      </c>
      <c r="DW121" s="914"/>
      <c r="DX121" s="914"/>
      <c r="DY121" s="914"/>
      <c r="DZ121" s="915"/>
    </row>
    <row r="122" spans="1:130" s="220" customFormat="1" ht="26.25" customHeight="1" x14ac:dyDescent="0.15">
      <c r="A122" s="1044"/>
      <c r="B122" s="936"/>
      <c r="C122" s="909" t="s">
        <v>442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461</v>
      </c>
      <c r="BA122" s="952"/>
      <c r="BB122" s="952"/>
      <c r="BC122" s="952"/>
      <c r="BD122" s="952"/>
      <c r="BE122" s="952"/>
      <c r="BF122" s="952"/>
      <c r="BG122" s="952"/>
      <c r="BH122" s="952"/>
      <c r="BI122" s="952"/>
      <c r="BJ122" s="952"/>
      <c r="BK122" s="952"/>
      <c r="BL122" s="952"/>
      <c r="BM122" s="952"/>
      <c r="BN122" s="952"/>
      <c r="BO122" s="952"/>
      <c r="BP122" s="953"/>
      <c r="BQ122" s="986">
        <v>37219386</v>
      </c>
      <c r="BR122" s="987"/>
      <c r="BS122" s="987"/>
      <c r="BT122" s="987"/>
      <c r="BU122" s="987"/>
      <c r="BV122" s="987">
        <v>36886015</v>
      </c>
      <c r="BW122" s="987"/>
      <c r="BX122" s="987"/>
      <c r="BY122" s="987"/>
      <c r="BZ122" s="987"/>
      <c r="CA122" s="987">
        <v>36510158</v>
      </c>
      <c r="CB122" s="987"/>
      <c r="CC122" s="987"/>
      <c r="CD122" s="987"/>
      <c r="CE122" s="987"/>
      <c r="CF122" s="1004">
        <v>194.2</v>
      </c>
      <c r="CG122" s="1005"/>
      <c r="CH122" s="1005"/>
      <c r="CI122" s="1005"/>
      <c r="CJ122" s="1005"/>
      <c r="CK122" s="996"/>
      <c r="CL122" s="997"/>
      <c r="CM122" s="997"/>
      <c r="CN122" s="997"/>
      <c r="CO122" s="998"/>
      <c r="CP122" s="1006" t="s">
        <v>406</v>
      </c>
      <c r="CQ122" s="1007"/>
      <c r="CR122" s="1007"/>
      <c r="CS122" s="1007"/>
      <c r="CT122" s="1007"/>
      <c r="CU122" s="1007"/>
      <c r="CV122" s="1007"/>
      <c r="CW122" s="1007"/>
      <c r="CX122" s="1007"/>
      <c r="CY122" s="1007"/>
      <c r="CZ122" s="1007"/>
      <c r="DA122" s="1007"/>
      <c r="DB122" s="1007"/>
      <c r="DC122" s="1007"/>
      <c r="DD122" s="1007"/>
      <c r="DE122" s="1007"/>
      <c r="DF122" s="1008"/>
      <c r="DG122" s="912">
        <v>2935092</v>
      </c>
      <c r="DH122" s="913"/>
      <c r="DI122" s="913"/>
      <c r="DJ122" s="913"/>
      <c r="DK122" s="913"/>
      <c r="DL122" s="913">
        <v>2790216</v>
      </c>
      <c r="DM122" s="913"/>
      <c r="DN122" s="913"/>
      <c r="DO122" s="913"/>
      <c r="DP122" s="913"/>
      <c r="DQ122" s="913">
        <v>2624453</v>
      </c>
      <c r="DR122" s="913"/>
      <c r="DS122" s="913"/>
      <c r="DT122" s="913"/>
      <c r="DU122" s="913"/>
      <c r="DV122" s="914">
        <v>14</v>
      </c>
      <c r="DW122" s="914"/>
      <c r="DX122" s="914"/>
      <c r="DY122" s="914"/>
      <c r="DZ122" s="915"/>
    </row>
    <row r="123" spans="1:130" s="220" customFormat="1" ht="26.25" customHeight="1" x14ac:dyDescent="0.15">
      <c r="A123" s="1044"/>
      <c r="B123" s="936"/>
      <c r="C123" s="909" t="s">
        <v>448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1" t="s">
        <v>179</v>
      </c>
      <c r="BA123" s="241"/>
      <c r="BB123" s="241"/>
      <c r="BC123" s="241"/>
      <c r="BD123" s="241"/>
      <c r="BE123" s="241"/>
      <c r="BF123" s="241"/>
      <c r="BG123" s="241"/>
      <c r="BH123" s="241"/>
      <c r="BI123" s="241"/>
      <c r="BJ123" s="241"/>
      <c r="BK123" s="241"/>
      <c r="BL123" s="241"/>
      <c r="BM123" s="241"/>
      <c r="BN123" s="241"/>
      <c r="BO123" s="964" t="s">
        <v>462</v>
      </c>
      <c r="BP123" s="992"/>
      <c r="BQ123" s="1050">
        <v>45209676</v>
      </c>
      <c r="BR123" s="1051"/>
      <c r="BS123" s="1051"/>
      <c r="BT123" s="1051"/>
      <c r="BU123" s="1051"/>
      <c r="BV123" s="1051">
        <v>44439456</v>
      </c>
      <c r="BW123" s="1051"/>
      <c r="BX123" s="1051"/>
      <c r="BY123" s="1051"/>
      <c r="BZ123" s="1051"/>
      <c r="CA123" s="1051">
        <v>44019899</v>
      </c>
      <c r="CB123" s="1051"/>
      <c r="CC123" s="1051"/>
      <c r="CD123" s="1051"/>
      <c r="CE123" s="1051"/>
      <c r="CF123" s="988"/>
      <c r="CG123" s="989"/>
      <c r="CH123" s="989"/>
      <c r="CI123" s="989"/>
      <c r="CJ123" s="990"/>
      <c r="CK123" s="996"/>
      <c r="CL123" s="997"/>
      <c r="CM123" s="997"/>
      <c r="CN123" s="997"/>
      <c r="CO123" s="998"/>
      <c r="CP123" s="1006" t="s">
        <v>400</v>
      </c>
      <c r="CQ123" s="1007"/>
      <c r="CR123" s="1007"/>
      <c r="CS123" s="1007"/>
      <c r="CT123" s="1007"/>
      <c r="CU123" s="1007"/>
      <c r="CV123" s="1007"/>
      <c r="CW123" s="1007"/>
      <c r="CX123" s="1007"/>
      <c r="CY123" s="1007"/>
      <c r="CZ123" s="1007"/>
      <c r="DA123" s="1007"/>
      <c r="DB123" s="1007"/>
      <c r="DC123" s="1007"/>
      <c r="DD123" s="1007"/>
      <c r="DE123" s="1007"/>
      <c r="DF123" s="1008"/>
      <c r="DG123" s="945">
        <v>1399151</v>
      </c>
      <c r="DH123" s="946"/>
      <c r="DI123" s="946"/>
      <c r="DJ123" s="946"/>
      <c r="DK123" s="947"/>
      <c r="DL123" s="948">
        <v>1358079</v>
      </c>
      <c r="DM123" s="946"/>
      <c r="DN123" s="946"/>
      <c r="DO123" s="946"/>
      <c r="DP123" s="947"/>
      <c r="DQ123" s="948">
        <v>1262877</v>
      </c>
      <c r="DR123" s="946"/>
      <c r="DS123" s="946"/>
      <c r="DT123" s="946"/>
      <c r="DU123" s="947"/>
      <c r="DV123" s="949">
        <v>6.7</v>
      </c>
      <c r="DW123" s="950"/>
      <c r="DX123" s="950"/>
      <c r="DY123" s="950"/>
      <c r="DZ123" s="951"/>
    </row>
    <row r="124" spans="1:130" s="220" customFormat="1" ht="26.25" customHeight="1" thickBot="1" x14ac:dyDescent="0.2">
      <c r="A124" s="1044"/>
      <c r="B124" s="936"/>
      <c r="C124" s="909" t="s">
        <v>451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463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82.2</v>
      </c>
      <c r="BR124" s="1014"/>
      <c r="BS124" s="1014"/>
      <c r="BT124" s="1014"/>
      <c r="BU124" s="1014"/>
      <c r="BV124" s="1014">
        <v>78.3</v>
      </c>
      <c r="BW124" s="1014"/>
      <c r="BX124" s="1014"/>
      <c r="BY124" s="1014"/>
      <c r="BZ124" s="1014"/>
      <c r="CA124" s="1014">
        <v>78.7</v>
      </c>
      <c r="CB124" s="1014"/>
      <c r="CC124" s="1014"/>
      <c r="CD124" s="1014"/>
      <c r="CE124" s="1014"/>
      <c r="CF124" s="1015"/>
      <c r="CG124" s="1016"/>
      <c r="CH124" s="1016"/>
      <c r="CI124" s="1016"/>
      <c r="CJ124" s="1017"/>
      <c r="CK124" s="999"/>
      <c r="CL124" s="999"/>
      <c r="CM124" s="999"/>
      <c r="CN124" s="999"/>
      <c r="CO124" s="1000"/>
      <c r="CP124" s="1006" t="s">
        <v>464</v>
      </c>
      <c r="CQ124" s="1007"/>
      <c r="CR124" s="1007"/>
      <c r="CS124" s="1007"/>
      <c r="CT124" s="1007"/>
      <c r="CU124" s="1007"/>
      <c r="CV124" s="1007"/>
      <c r="CW124" s="1007"/>
      <c r="CX124" s="1007"/>
      <c r="CY124" s="1007"/>
      <c r="CZ124" s="1007"/>
      <c r="DA124" s="1007"/>
      <c r="DB124" s="1007"/>
      <c r="DC124" s="1007"/>
      <c r="DD124" s="1007"/>
      <c r="DE124" s="1007"/>
      <c r="DF124" s="1008"/>
      <c r="DG124" s="991">
        <v>724723</v>
      </c>
      <c r="DH124" s="973"/>
      <c r="DI124" s="973"/>
      <c r="DJ124" s="973"/>
      <c r="DK124" s="974"/>
      <c r="DL124" s="972">
        <v>782042</v>
      </c>
      <c r="DM124" s="973"/>
      <c r="DN124" s="973"/>
      <c r="DO124" s="973"/>
      <c r="DP124" s="974"/>
      <c r="DQ124" s="972">
        <v>683243</v>
      </c>
      <c r="DR124" s="973"/>
      <c r="DS124" s="973"/>
      <c r="DT124" s="973"/>
      <c r="DU124" s="974"/>
      <c r="DV124" s="975">
        <v>3.6</v>
      </c>
      <c r="DW124" s="976"/>
      <c r="DX124" s="976"/>
      <c r="DY124" s="976"/>
      <c r="DZ124" s="977"/>
    </row>
    <row r="125" spans="1:130" s="220" customFormat="1" ht="26.25" customHeight="1" x14ac:dyDescent="0.15">
      <c r="A125" s="1044"/>
      <c r="B125" s="936"/>
      <c r="C125" s="909" t="s">
        <v>453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1009" t="s">
        <v>465</v>
      </c>
      <c r="CL125" s="994"/>
      <c r="CM125" s="994"/>
      <c r="CN125" s="994"/>
      <c r="CO125" s="995"/>
      <c r="CP125" s="916" t="s">
        <v>466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0" customFormat="1" ht="26.25" customHeight="1" thickBot="1" x14ac:dyDescent="0.2">
      <c r="A126" s="1044"/>
      <c r="B126" s="936"/>
      <c r="C126" s="909" t="s">
        <v>455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6903</v>
      </c>
      <c r="AB126" s="946"/>
      <c r="AC126" s="946"/>
      <c r="AD126" s="946"/>
      <c r="AE126" s="947"/>
      <c r="AF126" s="948">
        <v>6896</v>
      </c>
      <c r="AG126" s="946"/>
      <c r="AH126" s="946"/>
      <c r="AI126" s="946"/>
      <c r="AJ126" s="947"/>
      <c r="AK126" s="948">
        <v>6889</v>
      </c>
      <c r="AL126" s="946"/>
      <c r="AM126" s="946"/>
      <c r="AN126" s="946"/>
      <c r="AO126" s="947"/>
      <c r="AP126" s="949">
        <v>0</v>
      </c>
      <c r="AQ126" s="950"/>
      <c r="AR126" s="950"/>
      <c r="AS126" s="950"/>
      <c r="AT126" s="951"/>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1010"/>
      <c r="CL126" s="997"/>
      <c r="CM126" s="997"/>
      <c r="CN126" s="997"/>
      <c r="CO126" s="998"/>
      <c r="CP126" s="909" t="s">
        <v>467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0" customFormat="1" ht="26.25" customHeight="1" x14ac:dyDescent="0.15">
      <c r="A127" s="1045"/>
      <c r="B127" s="938"/>
      <c r="C127" s="960" t="s">
        <v>468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2"/>
      <c r="AV127" s="222"/>
      <c r="AW127" s="222"/>
      <c r="AX127" s="1018" t="s">
        <v>469</v>
      </c>
      <c r="AY127" s="1019"/>
      <c r="AZ127" s="1019"/>
      <c r="BA127" s="1019"/>
      <c r="BB127" s="1019"/>
      <c r="BC127" s="1019"/>
      <c r="BD127" s="1019"/>
      <c r="BE127" s="1020"/>
      <c r="BF127" s="1021" t="s">
        <v>470</v>
      </c>
      <c r="BG127" s="1019"/>
      <c r="BH127" s="1019"/>
      <c r="BI127" s="1019"/>
      <c r="BJ127" s="1019"/>
      <c r="BK127" s="1019"/>
      <c r="BL127" s="1020"/>
      <c r="BM127" s="1021" t="s">
        <v>471</v>
      </c>
      <c r="BN127" s="1019"/>
      <c r="BO127" s="1019"/>
      <c r="BP127" s="1019"/>
      <c r="BQ127" s="1019"/>
      <c r="BR127" s="1019"/>
      <c r="BS127" s="1020"/>
      <c r="BT127" s="1021" t="s">
        <v>472</v>
      </c>
      <c r="BU127" s="1019"/>
      <c r="BV127" s="1019"/>
      <c r="BW127" s="1019"/>
      <c r="BX127" s="1019"/>
      <c r="BY127" s="1019"/>
      <c r="BZ127" s="1042"/>
      <c r="CA127" s="222"/>
      <c r="CB127" s="222"/>
      <c r="CC127" s="222"/>
      <c r="CD127" s="245"/>
      <c r="CE127" s="245"/>
      <c r="CF127" s="245"/>
      <c r="CG127" s="222"/>
      <c r="CH127" s="222"/>
      <c r="CI127" s="222"/>
      <c r="CJ127" s="244"/>
      <c r="CK127" s="1010"/>
      <c r="CL127" s="997"/>
      <c r="CM127" s="997"/>
      <c r="CN127" s="997"/>
      <c r="CO127" s="998"/>
      <c r="CP127" s="909" t="s">
        <v>473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0" customFormat="1" ht="26.25" customHeight="1" thickBot="1" x14ac:dyDescent="0.2">
      <c r="A128" s="1028" t="s">
        <v>474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475</v>
      </c>
      <c r="X128" s="1030"/>
      <c r="Y128" s="1030"/>
      <c r="Z128" s="1031"/>
      <c r="AA128" s="1032">
        <v>87766</v>
      </c>
      <c r="AB128" s="1033"/>
      <c r="AC128" s="1033"/>
      <c r="AD128" s="1033"/>
      <c r="AE128" s="1034"/>
      <c r="AF128" s="1035">
        <v>71893</v>
      </c>
      <c r="AG128" s="1033"/>
      <c r="AH128" s="1033"/>
      <c r="AI128" s="1033"/>
      <c r="AJ128" s="1034"/>
      <c r="AK128" s="1035">
        <v>85527</v>
      </c>
      <c r="AL128" s="1033"/>
      <c r="AM128" s="1033"/>
      <c r="AN128" s="1033"/>
      <c r="AO128" s="1034"/>
      <c r="AP128" s="1036"/>
      <c r="AQ128" s="1037"/>
      <c r="AR128" s="1037"/>
      <c r="AS128" s="1037"/>
      <c r="AT128" s="1038"/>
      <c r="AU128" s="222"/>
      <c r="AV128" s="222"/>
      <c r="AW128" s="222"/>
      <c r="AX128" s="883" t="s">
        <v>476</v>
      </c>
      <c r="AY128" s="884"/>
      <c r="AZ128" s="884"/>
      <c r="BA128" s="884"/>
      <c r="BB128" s="884"/>
      <c r="BC128" s="884"/>
      <c r="BD128" s="884"/>
      <c r="BE128" s="885"/>
      <c r="BF128" s="1039" t="s">
        <v>122</v>
      </c>
      <c r="BG128" s="1040"/>
      <c r="BH128" s="1040"/>
      <c r="BI128" s="1040"/>
      <c r="BJ128" s="1040"/>
      <c r="BK128" s="1040"/>
      <c r="BL128" s="1041"/>
      <c r="BM128" s="1039">
        <v>12.31</v>
      </c>
      <c r="BN128" s="1040"/>
      <c r="BO128" s="1040"/>
      <c r="BP128" s="1040"/>
      <c r="BQ128" s="1040"/>
      <c r="BR128" s="1040"/>
      <c r="BS128" s="1041"/>
      <c r="BT128" s="1039">
        <v>20</v>
      </c>
      <c r="BU128" s="1040"/>
      <c r="BV128" s="1040"/>
      <c r="BW128" s="1040"/>
      <c r="BX128" s="1040"/>
      <c r="BY128" s="1040"/>
      <c r="BZ128" s="1063"/>
      <c r="CA128" s="245"/>
      <c r="CB128" s="245"/>
      <c r="CC128" s="245"/>
      <c r="CD128" s="245"/>
      <c r="CE128" s="245"/>
      <c r="CF128" s="245"/>
      <c r="CG128" s="222"/>
      <c r="CH128" s="222"/>
      <c r="CI128" s="222"/>
      <c r="CJ128" s="244"/>
      <c r="CK128" s="1011"/>
      <c r="CL128" s="1012"/>
      <c r="CM128" s="1012"/>
      <c r="CN128" s="1012"/>
      <c r="CO128" s="1013"/>
      <c r="CP128" s="1022" t="s">
        <v>477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0"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478</v>
      </c>
      <c r="X129" s="1058"/>
      <c r="Y129" s="1058"/>
      <c r="Z129" s="1059"/>
      <c r="AA129" s="945">
        <v>22505831</v>
      </c>
      <c r="AB129" s="946"/>
      <c r="AC129" s="946"/>
      <c r="AD129" s="946"/>
      <c r="AE129" s="947"/>
      <c r="AF129" s="948">
        <v>21837166</v>
      </c>
      <c r="AG129" s="946"/>
      <c r="AH129" s="946"/>
      <c r="AI129" s="946"/>
      <c r="AJ129" s="947"/>
      <c r="AK129" s="948">
        <v>22048909</v>
      </c>
      <c r="AL129" s="946"/>
      <c r="AM129" s="946"/>
      <c r="AN129" s="946"/>
      <c r="AO129" s="947"/>
      <c r="AP129" s="1060"/>
      <c r="AQ129" s="1061"/>
      <c r="AR129" s="1061"/>
      <c r="AS129" s="1061"/>
      <c r="AT129" s="1062"/>
      <c r="AU129" s="223"/>
      <c r="AV129" s="223"/>
      <c r="AW129" s="223"/>
      <c r="AX129" s="1052" t="s">
        <v>479</v>
      </c>
      <c r="AY129" s="910"/>
      <c r="AZ129" s="910"/>
      <c r="BA129" s="910"/>
      <c r="BB129" s="910"/>
      <c r="BC129" s="910"/>
      <c r="BD129" s="910"/>
      <c r="BE129" s="911"/>
      <c r="BF129" s="1053" t="s">
        <v>122</v>
      </c>
      <c r="BG129" s="1054"/>
      <c r="BH129" s="1054"/>
      <c r="BI129" s="1054"/>
      <c r="BJ129" s="1054"/>
      <c r="BK129" s="1054"/>
      <c r="BL129" s="1055"/>
      <c r="BM129" s="1053">
        <v>17.309999999999999</v>
      </c>
      <c r="BN129" s="1054"/>
      <c r="BO129" s="1054"/>
      <c r="BP129" s="1054"/>
      <c r="BQ129" s="1054"/>
      <c r="BR129" s="1054"/>
      <c r="BS129" s="1055"/>
      <c r="BT129" s="1053">
        <v>30</v>
      </c>
      <c r="BU129" s="1054"/>
      <c r="BV129" s="1054"/>
      <c r="BW129" s="1054"/>
      <c r="BX129" s="1054"/>
      <c r="BY129" s="1054"/>
      <c r="BZ129" s="105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921" t="s">
        <v>480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481</v>
      </c>
      <c r="X130" s="1058"/>
      <c r="Y130" s="1058"/>
      <c r="Z130" s="1059"/>
      <c r="AA130" s="945">
        <v>3208144</v>
      </c>
      <c r="AB130" s="946"/>
      <c r="AC130" s="946"/>
      <c r="AD130" s="946"/>
      <c r="AE130" s="947"/>
      <c r="AF130" s="948">
        <v>3211024</v>
      </c>
      <c r="AG130" s="946"/>
      <c r="AH130" s="946"/>
      <c r="AI130" s="946"/>
      <c r="AJ130" s="947"/>
      <c r="AK130" s="948">
        <v>3248903</v>
      </c>
      <c r="AL130" s="946"/>
      <c r="AM130" s="946"/>
      <c r="AN130" s="946"/>
      <c r="AO130" s="947"/>
      <c r="AP130" s="1060"/>
      <c r="AQ130" s="1061"/>
      <c r="AR130" s="1061"/>
      <c r="AS130" s="1061"/>
      <c r="AT130" s="1062"/>
      <c r="AU130" s="223"/>
      <c r="AV130" s="223"/>
      <c r="AW130" s="223"/>
      <c r="AX130" s="1052" t="s">
        <v>482</v>
      </c>
      <c r="AY130" s="910"/>
      <c r="AZ130" s="910"/>
      <c r="BA130" s="910"/>
      <c r="BB130" s="910"/>
      <c r="BC130" s="910"/>
      <c r="BD130" s="910"/>
      <c r="BE130" s="911"/>
      <c r="BF130" s="1088">
        <v>9.4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483</v>
      </c>
      <c r="X131" s="1095"/>
      <c r="Y131" s="1095"/>
      <c r="Z131" s="1096"/>
      <c r="AA131" s="991">
        <v>19297687</v>
      </c>
      <c r="AB131" s="973"/>
      <c r="AC131" s="973"/>
      <c r="AD131" s="973"/>
      <c r="AE131" s="974"/>
      <c r="AF131" s="972">
        <v>18626142</v>
      </c>
      <c r="AG131" s="973"/>
      <c r="AH131" s="973"/>
      <c r="AI131" s="973"/>
      <c r="AJ131" s="974"/>
      <c r="AK131" s="972">
        <v>18800006</v>
      </c>
      <c r="AL131" s="973"/>
      <c r="AM131" s="973"/>
      <c r="AN131" s="973"/>
      <c r="AO131" s="974"/>
      <c r="AP131" s="1097"/>
      <c r="AQ131" s="1098"/>
      <c r="AR131" s="1098"/>
      <c r="AS131" s="1098"/>
      <c r="AT131" s="1099"/>
      <c r="AU131" s="223"/>
      <c r="AV131" s="223"/>
      <c r="AW131" s="223"/>
      <c r="AX131" s="1070" t="s">
        <v>484</v>
      </c>
      <c r="AY131" s="713"/>
      <c r="AZ131" s="713"/>
      <c r="BA131" s="713"/>
      <c r="BB131" s="713"/>
      <c r="BC131" s="713"/>
      <c r="BD131" s="713"/>
      <c r="BE131" s="1023"/>
      <c r="BF131" s="1071">
        <v>78.7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1077" t="s">
        <v>485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486</v>
      </c>
      <c r="W132" s="1081"/>
      <c r="X132" s="1081"/>
      <c r="Y132" s="1081"/>
      <c r="Z132" s="1082"/>
      <c r="AA132" s="1083">
        <v>8.2034235500000001</v>
      </c>
      <c r="AB132" s="1084"/>
      <c r="AC132" s="1084"/>
      <c r="AD132" s="1084"/>
      <c r="AE132" s="1085"/>
      <c r="AF132" s="1086">
        <v>10.52065425</v>
      </c>
      <c r="AG132" s="1084"/>
      <c r="AH132" s="1084"/>
      <c r="AI132" s="1084"/>
      <c r="AJ132" s="1085"/>
      <c r="AK132" s="1086">
        <v>9.7754596459999998</v>
      </c>
      <c r="AL132" s="1084"/>
      <c r="AM132" s="1084"/>
      <c r="AN132" s="1084"/>
      <c r="AO132" s="1085"/>
      <c r="AP132" s="988"/>
      <c r="AQ132" s="989"/>
      <c r="AR132" s="989"/>
      <c r="AS132" s="989"/>
      <c r="AT132" s="1087"/>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487</v>
      </c>
      <c r="W133" s="1064"/>
      <c r="X133" s="1064"/>
      <c r="Y133" s="1064"/>
      <c r="Z133" s="1065"/>
      <c r="AA133" s="1066">
        <v>8.1999999999999993</v>
      </c>
      <c r="AB133" s="1067"/>
      <c r="AC133" s="1067"/>
      <c r="AD133" s="1067"/>
      <c r="AE133" s="1068"/>
      <c r="AF133" s="1066">
        <v>8.8000000000000007</v>
      </c>
      <c r="AG133" s="1067"/>
      <c r="AH133" s="1067"/>
      <c r="AI133" s="1067"/>
      <c r="AJ133" s="1068"/>
      <c r="AK133" s="1066">
        <v>9.4</v>
      </c>
      <c r="AL133" s="1067"/>
      <c r="AM133" s="1067"/>
      <c r="AN133" s="1067"/>
      <c r="AO133" s="1068"/>
      <c r="AP133" s="1015"/>
      <c r="AQ133" s="1016"/>
      <c r="AR133" s="1016"/>
      <c r="AS133" s="1016"/>
      <c r="AT133" s="1069"/>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bbQ3txBVC9nwoSzG2baT6uuxzfj28XVtJTsxEX4AGXaYMrimVcJrc0ymAi+bCtUjKpGcOUCIo6KF1AN60Z3K8Q==" saltValue="B7UOeMNID/3AuyuW2Sru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488</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sheetProtection algorithmName="SHA-512" hashValue="YmT4QqRTPqAqJ270yoJhv5k54qJEpeQHLdufGA5sSTpyLtqjI/gFxwPcXL30ELdb5sDOv1TuiaZwW8ePgf5Hpw==" saltValue="roM3wcEXRqxTThHAMQTs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uWDkSXG/13urv+jHvoQ2UpaBHs0MP7oSEPIvj0GICmpiClGYt9aJTx1/yvZWUSN0g+Ju+Q1nfR1uhPvfPsdVw==" saltValue="Hf3stpp9SonDvmtuvzNhU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1" customWidth="1"/>
    <col min="37" max="44" width="17" style="251" customWidth="1"/>
    <col min="45" max="45" width="6.125" style="257" customWidth="1"/>
    <col min="46" max="46" width="3" style="255" customWidth="1"/>
    <col min="47" max="47" width="19.125" style="251" hidden="1" customWidth="1"/>
    <col min="48" max="52" width="12.625" style="251" hidden="1" customWidth="1"/>
    <col min="53" max="16384" width="8.625" style="251"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489</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AK6" s="256" t="s">
        <v>490</v>
      </c>
      <c r="AL6" s="256"/>
      <c r="AM6" s="256"/>
      <c r="AN6" s="256"/>
    </row>
    <row r="7" spans="1:46" ht="13.5" customHeight="1" x14ac:dyDescent="0.15">
      <c r="A7" s="255"/>
      <c r="AK7" s="258"/>
      <c r="AL7" s="259"/>
      <c r="AM7" s="259"/>
      <c r="AN7" s="260"/>
      <c r="AO7" s="1101" t="s">
        <v>491</v>
      </c>
      <c r="AP7" s="261"/>
      <c r="AQ7" s="262" t="s">
        <v>492</v>
      </c>
      <c r="AR7" s="263"/>
    </row>
    <row r="8" spans="1:46" x14ac:dyDescent="0.15">
      <c r="A8" s="255"/>
      <c r="AK8" s="264"/>
      <c r="AL8" s="265"/>
      <c r="AM8" s="265"/>
      <c r="AN8" s="266"/>
      <c r="AO8" s="1102"/>
      <c r="AP8" s="267" t="s">
        <v>493</v>
      </c>
      <c r="AQ8" s="268" t="s">
        <v>494</v>
      </c>
      <c r="AR8" s="269" t="s">
        <v>495</v>
      </c>
    </row>
    <row r="9" spans="1:46" x14ac:dyDescent="0.15">
      <c r="A9" s="255"/>
      <c r="AK9" s="1103" t="s">
        <v>496</v>
      </c>
      <c r="AL9" s="1104"/>
      <c r="AM9" s="1104"/>
      <c r="AN9" s="1105"/>
      <c r="AO9" s="270">
        <v>6276923</v>
      </c>
      <c r="AP9" s="270">
        <v>93956</v>
      </c>
      <c r="AQ9" s="271">
        <v>73824</v>
      </c>
      <c r="AR9" s="272">
        <v>27.3</v>
      </c>
    </row>
    <row r="10" spans="1:46" ht="13.5" customHeight="1" x14ac:dyDescent="0.15">
      <c r="A10" s="255"/>
      <c r="AK10" s="1103" t="s">
        <v>497</v>
      </c>
      <c r="AL10" s="1104"/>
      <c r="AM10" s="1104"/>
      <c r="AN10" s="1105"/>
      <c r="AO10" s="273">
        <v>23927</v>
      </c>
      <c r="AP10" s="273">
        <v>358</v>
      </c>
      <c r="AQ10" s="274">
        <v>6244</v>
      </c>
      <c r="AR10" s="275">
        <v>-94.3</v>
      </c>
    </row>
    <row r="11" spans="1:46" ht="13.5" customHeight="1" x14ac:dyDescent="0.15">
      <c r="A11" s="255"/>
      <c r="AK11" s="1103" t="s">
        <v>498</v>
      </c>
      <c r="AL11" s="1104"/>
      <c r="AM11" s="1104"/>
      <c r="AN11" s="1105"/>
      <c r="AO11" s="273">
        <v>150706</v>
      </c>
      <c r="AP11" s="273">
        <v>2256</v>
      </c>
      <c r="AQ11" s="274">
        <v>1048</v>
      </c>
      <c r="AR11" s="275">
        <v>115.3</v>
      </c>
    </row>
    <row r="12" spans="1:46" ht="13.5" customHeight="1" x14ac:dyDescent="0.15">
      <c r="A12" s="255"/>
      <c r="AK12" s="1103" t="s">
        <v>499</v>
      </c>
      <c r="AL12" s="1104"/>
      <c r="AM12" s="1104"/>
      <c r="AN12" s="1105"/>
      <c r="AO12" s="273" t="s">
        <v>500</v>
      </c>
      <c r="AP12" s="273" t="s">
        <v>500</v>
      </c>
      <c r="AQ12" s="274">
        <v>8</v>
      </c>
      <c r="AR12" s="275" t="s">
        <v>500</v>
      </c>
    </row>
    <row r="13" spans="1:46" ht="13.5" customHeight="1" x14ac:dyDescent="0.15">
      <c r="A13" s="255"/>
      <c r="AK13" s="1103" t="s">
        <v>501</v>
      </c>
      <c r="AL13" s="1104"/>
      <c r="AM13" s="1104"/>
      <c r="AN13" s="1105"/>
      <c r="AO13" s="273">
        <v>213330</v>
      </c>
      <c r="AP13" s="273">
        <v>3193</v>
      </c>
      <c r="AQ13" s="274">
        <v>2350</v>
      </c>
      <c r="AR13" s="275">
        <v>35.9</v>
      </c>
    </row>
    <row r="14" spans="1:46" ht="13.5" customHeight="1" x14ac:dyDescent="0.15">
      <c r="A14" s="255"/>
      <c r="AK14" s="1103" t="s">
        <v>502</v>
      </c>
      <c r="AL14" s="1104"/>
      <c r="AM14" s="1104"/>
      <c r="AN14" s="1105"/>
      <c r="AO14" s="273">
        <v>169393</v>
      </c>
      <c r="AP14" s="273">
        <v>2536</v>
      </c>
      <c r="AQ14" s="274">
        <v>1698</v>
      </c>
      <c r="AR14" s="275">
        <v>49.4</v>
      </c>
    </row>
    <row r="15" spans="1:46" ht="13.5" customHeight="1" x14ac:dyDescent="0.15">
      <c r="A15" s="255"/>
      <c r="AK15" s="1106" t="s">
        <v>503</v>
      </c>
      <c r="AL15" s="1107"/>
      <c r="AM15" s="1107"/>
      <c r="AN15" s="1108"/>
      <c r="AO15" s="273">
        <v>-182589</v>
      </c>
      <c r="AP15" s="273">
        <v>-2733</v>
      </c>
      <c r="AQ15" s="274">
        <v>-3564</v>
      </c>
      <c r="AR15" s="275">
        <v>-23.3</v>
      </c>
    </row>
    <row r="16" spans="1:46" x14ac:dyDescent="0.15">
      <c r="A16" s="255"/>
      <c r="AK16" s="1106" t="s">
        <v>179</v>
      </c>
      <c r="AL16" s="1107"/>
      <c r="AM16" s="1107"/>
      <c r="AN16" s="1108"/>
      <c r="AO16" s="273">
        <v>6651690</v>
      </c>
      <c r="AP16" s="273">
        <v>99566</v>
      </c>
      <c r="AQ16" s="274">
        <v>81608</v>
      </c>
      <c r="AR16" s="275">
        <v>22</v>
      </c>
    </row>
    <row r="17" spans="1:46" x14ac:dyDescent="0.15">
      <c r="A17" s="255"/>
    </row>
    <row r="18" spans="1:46" x14ac:dyDescent="0.15">
      <c r="A18" s="255"/>
      <c r="AQ18" s="276"/>
      <c r="AR18" s="276"/>
    </row>
    <row r="19" spans="1:46" x14ac:dyDescent="0.15">
      <c r="A19" s="255"/>
      <c r="AK19" s="251" t="s">
        <v>504</v>
      </c>
    </row>
    <row r="20" spans="1:46" x14ac:dyDescent="0.15">
      <c r="A20" s="255"/>
      <c r="AK20" s="277"/>
      <c r="AL20" s="278"/>
      <c r="AM20" s="278"/>
      <c r="AN20" s="279"/>
      <c r="AO20" s="280" t="s">
        <v>505</v>
      </c>
      <c r="AP20" s="281" t="s">
        <v>506</v>
      </c>
      <c r="AQ20" s="282" t="s">
        <v>507</v>
      </c>
      <c r="AR20" s="283"/>
    </row>
    <row r="21" spans="1:46" s="256" customFormat="1" x14ac:dyDescent="0.15">
      <c r="A21" s="284"/>
      <c r="AK21" s="1109" t="s">
        <v>508</v>
      </c>
      <c r="AL21" s="1110"/>
      <c r="AM21" s="1110"/>
      <c r="AN21" s="1111"/>
      <c r="AO21" s="285">
        <v>10.07</v>
      </c>
      <c r="AP21" s="286">
        <v>7.59</v>
      </c>
      <c r="AQ21" s="287">
        <v>2.48</v>
      </c>
      <c r="AS21" s="288"/>
      <c r="AT21" s="284"/>
    </row>
    <row r="22" spans="1:46" s="256" customFormat="1" x14ac:dyDescent="0.15">
      <c r="A22" s="284"/>
      <c r="AK22" s="1109" t="s">
        <v>509</v>
      </c>
      <c r="AL22" s="1110"/>
      <c r="AM22" s="1110"/>
      <c r="AN22" s="1111"/>
      <c r="AO22" s="289">
        <v>97.7</v>
      </c>
      <c r="AP22" s="290">
        <v>98.2</v>
      </c>
      <c r="AQ22" s="291">
        <v>-0.5</v>
      </c>
      <c r="AR22" s="276"/>
      <c r="AS22" s="288"/>
      <c r="AT22" s="284"/>
    </row>
    <row r="23" spans="1:46" s="256" customFormat="1" x14ac:dyDescent="0.15">
      <c r="A23" s="284"/>
      <c r="AP23" s="276"/>
      <c r="AQ23" s="276"/>
      <c r="AR23" s="276"/>
      <c r="AS23" s="288"/>
      <c r="AT23" s="284"/>
    </row>
    <row r="24" spans="1:46" s="256" customFormat="1" x14ac:dyDescent="0.15">
      <c r="A24" s="284"/>
      <c r="AP24" s="276"/>
      <c r="AQ24" s="276"/>
      <c r="AR24" s="276"/>
      <c r="AS24" s="288"/>
      <c r="AT24" s="284"/>
    </row>
    <row r="25" spans="1:46" s="256"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x14ac:dyDescent="0.15">
      <c r="A26" s="1100" t="s">
        <v>510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296"/>
      <c r="AS27" s="251"/>
      <c r="AT27" s="251"/>
    </row>
    <row r="28" spans="1:46" ht="17.25" x14ac:dyDescent="0.15">
      <c r="A28" s="252" t="s">
        <v>511</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x14ac:dyDescent="0.15">
      <c r="A29" s="255"/>
      <c r="AK29" s="256" t="s">
        <v>512</v>
      </c>
      <c r="AL29" s="256"/>
      <c r="AM29" s="256"/>
      <c r="AN29" s="256"/>
      <c r="AS29" s="298"/>
    </row>
    <row r="30" spans="1:46" ht="13.5" customHeight="1" x14ac:dyDescent="0.15">
      <c r="A30" s="255"/>
      <c r="AK30" s="258"/>
      <c r="AL30" s="259"/>
      <c r="AM30" s="259"/>
      <c r="AN30" s="260"/>
      <c r="AO30" s="1101" t="s">
        <v>491</v>
      </c>
      <c r="AP30" s="261"/>
      <c r="AQ30" s="262" t="s">
        <v>492</v>
      </c>
      <c r="AR30" s="263"/>
    </row>
    <row r="31" spans="1:46" x14ac:dyDescent="0.15">
      <c r="A31" s="255"/>
      <c r="AK31" s="264"/>
      <c r="AL31" s="265"/>
      <c r="AM31" s="265"/>
      <c r="AN31" s="266"/>
      <c r="AO31" s="1102"/>
      <c r="AP31" s="267" t="s">
        <v>493</v>
      </c>
      <c r="AQ31" s="268" t="s">
        <v>494</v>
      </c>
      <c r="AR31" s="269" t="s">
        <v>495</v>
      </c>
    </row>
    <row r="32" spans="1:46" ht="27" customHeight="1" x14ac:dyDescent="0.15">
      <c r="A32" s="255"/>
      <c r="AK32" s="1117" t="s">
        <v>513</v>
      </c>
      <c r="AL32" s="1118"/>
      <c r="AM32" s="1118"/>
      <c r="AN32" s="1119"/>
      <c r="AO32" s="299">
        <v>3409212</v>
      </c>
      <c r="AP32" s="299">
        <v>51031</v>
      </c>
      <c r="AQ32" s="300">
        <v>42992</v>
      </c>
      <c r="AR32" s="301">
        <v>18.7</v>
      </c>
    </row>
    <row r="33" spans="1:46" ht="13.5" customHeight="1" x14ac:dyDescent="0.15">
      <c r="A33" s="255"/>
      <c r="AK33" s="1117" t="s">
        <v>514</v>
      </c>
      <c r="AL33" s="1118"/>
      <c r="AM33" s="1118"/>
      <c r="AN33" s="1119"/>
      <c r="AO33" s="299" t="s">
        <v>500</v>
      </c>
      <c r="AP33" s="299" t="s">
        <v>500</v>
      </c>
      <c r="AQ33" s="300" t="s">
        <v>500</v>
      </c>
      <c r="AR33" s="301" t="s">
        <v>500</v>
      </c>
    </row>
    <row r="34" spans="1:46" ht="27" customHeight="1" x14ac:dyDescent="0.15">
      <c r="A34" s="255"/>
      <c r="AK34" s="1117" t="s">
        <v>515</v>
      </c>
      <c r="AL34" s="1118"/>
      <c r="AM34" s="1118"/>
      <c r="AN34" s="1119"/>
      <c r="AO34" s="299" t="s">
        <v>500</v>
      </c>
      <c r="AP34" s="299" t="s">
        <v>500</v>
      </c>
      <c r="AQ34" s="300">
        <v>43</v>
      </c>
      <c r="AR34" s="301" t="s">
        <v>500</v>
      </c>
    </row>
    <row r="35" spans="1:46" ht="27" customHeight="1" x14ac:dyDescent="0.15">
      <c r="A35" s="255"/>
      <c r="AK35" s="1117" t="s">
        <v>516</v>
      </c>
      <c r="AL35" s="1118"/>
      <c r="AM35" s="1118"/>
      <c r="AN35" s="1119"/>
      <c r="AO35" s="299">
        <v>1524987</v>
      </c>
      <c r="AP35" s="299">
        <v>22827</v>
      </c>
      <c r="AQ35" s="300">
        <v>11969</v>
      </c>
      <c r="AR35" s="301">
        <v>90.7</v>
      </c>
    </row>
    <row r="36" spans="1:46" ht="27" customHeight="1" x14ac:dyDescent="0.15">
      <c r="A36" s="255"/>
      <c r="AK36" s="1117" t="s">
        <v>517</v>
      </c>
      <c r="AL36" s="1118"/>
      <c r="AM36" s="1118"/>
      <c r="AN36" s="1119"/>
      <c r="AO36" s="299" t="s">
        <v>500</v>
      </c>
      <c r="AP36" s="299" t="s">
        <v>500</v>
      </c>
      <c r="AQ36" s="300">
        <v>2138</v>
      </c>
      <c r="AR36" s="301" t="s">
        <v>500</v>
      </c>
    </row>
    <row r="37" spans="1:46" ht="13.5" customHeight="1" x14ac:dyDescent="0.15">
      <c r="A37" s="255"/>
      <c r="AK37" s="1117" t="s">
        <v>518</v>
      </c>
      <c r="AL37" s="1118"/>
      <c r="AM37" s="1118"/>
      <c r="AN37" s="1119"/>
      <c r="AO37" s="299">
        <v>238018</v>
      </c>
      <c r="AP37" s="299">
        <v>3563</v>
      </c>
      <c r="AQ37" s="300">
        <v>592</v>
      </c>
      <c r="AR37" s="301">
        <v>501.9</v>
      </c>
    </row>
    <row r="38" spans="1:46" ht="27" customHeight="1" x14ac:dyDescent="0.15">
      <c r="A38" s="255"/>
      <c r="AK38" s="1120" t="s">
        <v>519</v>
      </c>
      <c r="AL38" s="1121"/>
      <c r="AM38" s="1121"/>
      <c r="AN38" s="1122"/>
      <c r="AO38" s="302" t="s">
        <v>500</v>
      </c>
      <c r="AP38" s="302" t="s">
        <v>500</v>
      </c>
      <c r="AQ38" s="303">
        <v>2</v>
      </c>
      <c r="AR38" s="291" t="s">
        <v>500</v>
      </c>
      <c r="AS38" s="298"/>
    </row>
    <row r="39" spans="1:46" x14ac:dyDescent="0.15">
      <c r="A39" s="255"/>
      <c r="AK39" s="1120" t="s">
        <v>520</v>
      </c>
      <c r="AL39" s="1121"/>
      <c r="AM39" s="1121"/>
      <c r="AN39" s="1122"/>
      <c r="AO39" s="299">
        <v>-85527</v>
      </c>
      <c r="AP39" s="299">
        <v>-1280</v>
      </c>
      <c r="AQ39" s="300">
        <v>-5777</v>
      </c>
      <c r="AR39" s="301">
        <v>-77.8</v>
      </c>
      <c r="AS39" s="298"/>
    </row>
    <row r="40" spans="1:46" ht="27" customHeight="1" x14ac:dyDescent="0.15">
      <c r="A40" s="255"/>
      <c r="AK40" s="1117" t="s">
        <v>521</v>
      </c>
      <c r="AL40" s="1118"/>
      <c r="AM40" s="1118"/>
      <c r="AN40" s="1119"/>
      <c r="AO40" s="299">
        <v>-3248903</v>
      </c>
      <c r="AP40" s="299">
        <v>-48631</v>
      </c>
      <c r="AQ40" s="300">
        <v>-36457</v>
      </c>
      <c r="AR40" s="301">
        <v>33.4</v>
      </c>
      <c r="AS40" s="298"/>
    </row>
    <row r="41" spans="1:46" x14ac:dyDescent="0.15">
      <c r="A41" s="255"/>
      <c r="AK41" s="1123" t="s">
        <v>289</v>
      </c>
      <c r="AL41" s="1124"/>
      <c r="AM41" s="1124"/>
      <c r="AN41" s="1125"/>
      <c r="AO41" s="299">
        <v>1837787</v>
      </c>
      <c r="AP41" s="299">
        <v>27509</v>
      </c>
      <c r="AQ41" s="300">
        <v>15502</v>
      </c>
      <c r="AR41" s="301">
        <v>77.5</v>
      </c>
      <c r="AS41" s="298"/>
    </row>
    <row r="42" spans="1:46" x14ac:dyDescent="0.15">
      <c r="A42" s="255"/>
      <c r="AK42" s="304"/>
      <c r="AQ42" s="276"/>
      <c r="AR42" s="276"/>
      <c r="AS42" s="298"/>
    </row>
    <row r="43" spans="1:46" x14ac:dyDescent="0.15">
      <c r="A43" s="255"/>
      <c r="AP43" s="305"/>
      <c r="AQ43" s="276"/>
      <c r="AS43" s="298"/>
    </row>
    <row r="44" spans="1:46" x14ac:dyDescent="0.15">
      <c r="A44" s="255"/>
      <c r="AQ44" s="276"/>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x14ac:dyDescent="0.1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15">
      <c r="A47" s="308" t="s">
        <v>522</v>
      </c>
    </row>
    <row r="48" spans="1:46" x14ac:dyDescent="0.15">
      <c r="A48" s="255"/>
      <c r="AK48" s="309" t="s">
        <v>523</v>
      </c>
      <c r="AL48" s="309"/>
      <c r="AM48" s="309"/>
      <c r="AN48" s="309"/>
      <c r="AO48" s="309"/>
      <c r="AP48" s="309"/>
      <c r="AQ48" s="310"/>
      <c r="AR48" s="309"/>
    </row>
    <row r="49" spans="1:44" ht="13.5" customHeight="1" x14ac:dyDescent="0.15">
      <c r="A49" s="255"/>
      <c r="AK49" s="311"/>
      <c r="AL49" s="312"/>
      <c r="AM49" s="1112" t="s">
        <v>491</v>
      </c>
      <c r="AN49" s="1114" t="s">
        <v>524</v>
      </c>
      <c r="AO49" s="1115"/>
      <c r="AP49" s="1115"/>
      <c r="AQ49" s="1115"/>
      <c r="AR49" s="1116"/>
    </row>
    <row r="50" spans="1:44" x14ac:dyDescent="0.15">
      <c r="A50" s="255"/>
      <c r="AK50" s="313"/>
      <c r="AL50" s="314"/>
      <c r="AM50" s="1113"/>
      <c r="AN50" s="315" t="s">
        <v>525</v>
      </c>
      <c r="AO50" s="316" t="s">
        <v>526</v>
      </c>
      <c r="AP50" s="317" t="s">
        <v>527</v>
      </c>
      <c r="AQ50" s="318" t="s">
        <v>528</v>
      </c>
      <c r="AR50" s="319" t="s">
        <v>529</v>
      </c>
    </row>
    <row r="51" spans="1:44" x14ac:dyDescent="0.15">
      <c r="A51" s="255"/>
      <c r="AK51" s="311" t="s">
        <v>530</v>
      </c>
      <c r="AL51" s="312"/>
      <c r="AM51" s="320">
        <v>5024034</v>
      </c>
      <c r="AN51" s="321">
        <v>70209</v>
      </c>
      <c r="AO51" s="322">
        <v>5.7</v>
      </c>
      <c r="AP51" s="323">
        <v>62383</v>
      </c>
      <c r="AQ51" s="324">
        <v>14.1</v>
      </c>
      <c r="AR51" s="325">
        <v>-8.4</v>
      </c>
    </row>
    <row r="52" spans="1:44" x14ac:dyDescent="0.15">
      <c r="A52" s="255"/>
      <c r="AK52" s="326"/>
      <c r="AL52" s="327" t="s">
        <v>531</v>
      </c>
      <c r="AM52" s="328">
        <v>3387935</v>
      </c>
      <c r="AN52" s="329">
        <v>47345</v>
      </c>
      <c r="AO52" s="330">
        <v>16.5</v>
      </c>
      <c r="AP52" s="331">
        <v>35325</v>
      </c>
      <c r="AQ52" s="332">
        <v>7.6</v>
      </c>
      <c r="AR52" s="333">
        <v>8.9</v>
      </c>
    </row>
    <row r="53" spans="1:44" x14ac:dyDescent="0.15">
      <c r="A53" s="255"/>
      <c r="AK53" s="311" t="s">
        <v>532</v>
      </c>
      <c r="AL53" s="312"/>
      <c r="AM53" s="320">
        <v>8433181</v>
      </c>
      <c r="AN53" s="321">
        <v>119750</v>
      </c>
      <c r="AO53" s="322">
        <v>70.599999999999994</v>
      </c>
      <c r="AP53" s="323">
        <v>63812</v>
      </c>
      <c r="AQ53" s="324">
        <v>2.2999999999999998</v>
      </c>
      <c r="AR53" s="325">
        <v>68.3</v>
      </c>
    </row>
    <row r="54" spans="1:44" x14ac:dyDescent="0.15">
      <c r="A54" s="255"/>
      <c r="AK54" s="326"/>
      <c r="AL54" s="327" t="s">
        <v>531</v>
      </c>
      <c r="AM54" s="328">
        <v>5857802</v>
      </c>
      <c r="AN54" s="329">
        <v>83180</v>
      </c>
      <c r="AO54" s="330">
        <v>75.7</v>
      </c>
      <c r="AP54" s="331">
        <v>33848</v>
      </c>
      <c r="AQ54" s="332">
        <v>-4.2</v>
      </c>
      <c r="AR54" s="333">
        <v>79.900000000000006</v>
      </c>
    </row>
    <row r="55" spans="1:44" x14ac:dyDescent="0.15">
      <c r="A55" s="255"/>
      <c r="AK55" s="311" t="s">
        <v>533</v>
      </c>
      <c r="AL55" s="312"/>
      <c r="AM55" s="320">
        <v>5784398</v>
      </c>
      <c r="AN55" s="321">
        <v>83477</v>
      </c>
      <c r="AO55" s="322">
        <v>-30.3</v>
      </c>
      <c r="AP55" s="323">
        <v>54225</v>
      </c>
      <c r="AQ55" s="324">
        <v>-15</v>
      </c>
      <c r="AR55" s="325">
        <v>-15.3</v>
      </c>
    </row>
    <row r="56" spans="1:44" x14ac:dyDescent="0.15">
      <c r="A56" s="255"/>
      <c r="AK56" s="326"/>
      <c r="AL56" s="327" t="s">
        <v>531</v>
      </c>
      <c r="AM56" s="328">
        <v>2507383</v>
      </c>
      <c r="AN56" s="329">
        <v>36185</v>
      </c>
      <c r="AO56" s="330">
        <v>-56.5</v>
      </c>
      <c r="AP56" s="331">
        <v>27337</v>
      </c>
      <c r="AQ56" s="332">
        <v>-19.2</v>
      </c>
      <c r="AR56" s="333">
        <v>-37.299999999999997</v>
      </c>
    </row>
    <row r="57" spans="1:44" x14ac:dyDescent="0.15">
      <c r="A57" s="255"/>
      <c r="AK57" s="311" t="s">
        <v>534</v>
      </c>
      <c r="AL57" s="312"/>
      <c r="AM57" s="320">
        <v>4390162</v>
      </c>
      <c r="AN57" s="321">
        <v>64482</v>
      </c>
      <c r="AO57" s="322">
        <v>-22.8</v>
      </c>
      <c r="AP57" s="323">
        <v>54016</v>
      </c>
      <c r="AQ57" s="324">
        <v>-0.4</v>
      </c>
      <c r="AR57" s="325">
        <v>-22.4</v>
      </c>
    </row>
    <row r="58" spans="1:44" x14ac:dyDescent="0.15">
      <c r="A58" s="255"/>
      <c r="AK58" s="326"/>
      <c r="AL58" s="327" t="s">
        <v>531</v>
      </c>
      <c r="AM58" s="328">
        <v>2227808</v>
      </c>
      <c r="AN58" s="329">
        <v>32722</v>
      </c>
      <c r="AO58" s="330">
        <v>-9.6</v>
      </c>
      <c r="AP58" s="331">
        <v>28078</v>
      </c>
      <c r="AQ58" s="332">
        <v>2.7</v>
      </c>
      <c r="AR58" s="333">
        <v>-12.3</v>
      </c>
    </row>
    <row r="59" spans="1:44" x14ac:dyDescent="0.15">
      <c r="A59" s="255"/>
      <c r="AK59" s="311" t="s">
        <v>535</v>
      </c>
      <c r="AL59" s="312"/>
      <c r="AM59" s="320">
        <v>4722600</v>
      </c>
      <c r="AN59" s="321">
        <v>70690</v>
      </c>
      <c r="AO59" s="322">
        <v>9.6</v>
      </c>
      <c r="AP59" s="323">
        <v>52786</v>
      </c>
      <c r="AQ59" s="324">
        <v>-2.2999999999999998</v>
      </c>
      <c r="AR59" s="325">
        <v>11.9</v>
      </c>
    </row>
    <row r="60" spans="1:44" x14ac:dyDescent="0.15">
      <c r="A60" s="255"/>
      <c r="AK60" s="326"/>
      <c r="AL60" s="327" t="s">
        <v>531</v>
      </c>
      <c r="AM60" s="328">
        <v>2430975</v>
      </c>
      <c r="AN60" s="329">
        <v>36388</v>
      </c>
      <c r="AO60" s="330">
        <v>11.2</v>
      </c>
      <c r="AP60" s="331">
        <v>28742</v>
      </c>
      <c r="AQ60" s="332">
        <v>2.4</v>
      </c>
      <c r="AR60" s="333">
        <v>8.8000000000000007</v>
      </c>
    </row>
    <row r="61" spans="1:44" x14ac:dyDescent="0.15">
      <c r="A61" s="255"/>
      <c r="AK61" s="311" t="s">
        <v>536</v>
      </c>
      <c r="AL61" s="334"/>
      <c r="AM61" s="320">
        <v>5670875</v>
      </c>
      <c r="AN61" s="321">
        <v>81722</v>
      </c>
      <c r="AO61" s="322">
        <v>6.6</v>
      </c>
      <c r="AP61" s="323">
        <v>57444</v>
      </c>
      <c r="AQ61" s="335">
        <v>-0.3</v>
      </c>
      <c r="AR61" s="325">
        <v>6.9</v>
      </c>
    </row>
    <row r="62" spans="1:44" x14ac:dyDescent="0.15">
      <c r="A62" s="255"/>
      <c r="AK62" s="326"/>
      <c r="AL62" s="327" t="s">
        <v>531</v>
      </c>
      <c r="AM62" s="328">
        <v>3282381</v>
      </c>
      <c r="AN62" s="329">
        <v>47164</v>
      </c>
      <c r="AO62" s="330">
        <v>7.5</v>
      </c>
      <c r="AP62" s="331">
        <v>30666</v>
      </c>
      <c r="AQ62" s="332">
        <v>-2.1</v>
      </c>
      <c r="AR62" s="333">
        <v>9.6</v>
      </c>
    </row>
    <row r="63" spans="1:44" x14ac:dyDescent="0.15">
      <c r="A63" s="255"/>
    </row>
    <row r="64" spans="1:44" x14ac:dyDescent="0.15">
      <c r="A64" s="255"/>
    </row>
    <row r="65" spans="1:46" x14ac:dyDescent="0.15">
      <c r="A65" s="255"/>
    </row>
    <row r="66" spans="1:46" x14ac:dyDescent="0.15">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15">
      <c r="AS67" s="251"/>
      <c r="AT67" s="251"/>
    </row>
    <row r="70" spans="1:46" hidden="1" x14ac:dyDescent="0.15"/>
    <row r="71" spans="1:46" hidden="1" x14ac:dyDescent="0.15"/>
    <row r="72" spans="1:46" hidden="1" x14ac:dyDescent="0.15"/>
    <row r="73" spans="1:46" hidden="1" x14ac:dyDescent="0.15"/>
  </sheetData>
  <sheetProtection algorithmName="SHA-512" hashValue="QkO7xzHoWPOHFHLMjLgwMVffkImOR1DufSMUl0HzltyHfaxwSNqxqR/B4U/lJaG3q4uCLbsVdLl3sI3OOMfCUA==" saltValue="a1w7+Ahlm198iOddm8c+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488</v>
      </c>
    </row>
    <row r="121" spans="125:125" ht="13.5" hidden="1" customHeight="1" x14ac:dyDescent="0.15">
      <c r="DU121" s="249"/>
    </row>
  </sheetData>
  <sheetProtection algorithmName="SHA-512" hashValue="oQp3sherwuXSR9mn+YJLqU7uWweXfregkGQAY5DvggK7ee3MVXkaWjwDNqpQ2aHMhdt0J7CTiTIOaM4UU1CDyg==" saltValue="02Sc3LMOIm3IRwROOPQ+2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488</v>
      </c>
    </row>
  </sheetData>
  <sheetProtection algorithmName="SHA-512" hashValue="Efl9pLeGGb2n8sCgGMUn4MTsAkusLb8g+UROOIH72mA1/23lSv/vuWN8iCEW0puGYuaKOgLnsOiDheIclHR5Ig==" saltValue="JvEhzEZzf3rstuoVAs/+j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126" t="s">
        <v>3</v>
      </c>
      <c r="D47" s="1126"/>
      <c r="E47" s="1127"/>
      <c r="F47" s="11">
        <v>6.53</v>
      </c>
      <c r="G47" s="12">
        <v>5.68</v>
      </c>
      <c r="H47" s="12">
        <v>6.01</v>
      </c>
      <c r="I47" s="12">
        <v>5.14</v>
      </c>
      <c r="J47" s="13">
        <v>5.75</v>
      </c>
    </row>
    <row r="48" spans="2:10" ht="57.75" customHeight="1" x14ac:dyDescent="0.15">
      <c r="B48" s="14"/>
      <c r="C48" s="1128" t="s">
        <v>4</v>
      </c>
      <c r="D48" s="1128"/>
      <c r="E48" s="1129"/>
      <c r="F48" s="15">
        <v>8.2200000000000006</v>
      </c>
      <c r="G48" s="16">
        <v>8.34</v>
      </c>
      <c r="H48" s="16">
        <v>9.61</v>
      </c>
      <c r="I48" s="16">
        <v>8.02</v>
      </c>
      <c r="J48" s="17">
        <v>7.55</v>
      </c>
    </row>
    <row r="49" spans="2:10" ht="57.75" customHeight="1" thickBot="1" x14ac:dyDescent="0.2">
      <c r="B49" s="18"/>
      <c r="C49" s="1130" t="s">
        <v>5</v>
      </c>
      <c r="D49" s="1130"/>
      <c r="E49" s="1131"/>
      <c r="F49" s="19">
        <v>2.92</v>
      </c>
      <c r="G49" s="20" t="s">
        <v>543</v>
      </c>
      <c r="H49" s="20">
        <v>4.07</v>
      </c>
      <c r="I49" s="20" t="s">
        <v>544</v>
      </c>
      <c r="J49" s="21">
        <v>0.27</v>
      </c>
    </row>
    <row r="50" spans="2:10" x14ac:dyDescent="0.15"/>
  </sheetData>
  <sheetProtection algorithmName="SHA-512" hashValue="0hB7TmV6yFCTgOicISeZufmNW9I2cpjDSI67q0+DHbvjaP6TrECT8ERyclDpXZadsdyNCKumWhkul6VoSZOwrQ==" saltValue="uqvHtTmAELGBwRRoiY4F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136" t="s">
        <v>545</v>
      </c>
      <c r="D34" s="1136"/>
      <c r="E34" s="1137"/>
      <c r="F34" s="32" t="s">
        <v>546</v>
      </c>
      <c r="G34" s="33">
        <v>0</v>
      </c>
      <c r="H34" s="33" t="s">
        <v>547</v>
      </c>
      <c r="I34" s="33" t="s">
        <v>548</v>
      </c>
      <c r="J34" s="34" t="s">
        <v>549</v>
      </c>
      <c r="K34" s="22"/>
      <c r="L34" s="22"/>
      <c r="M34" s="22"/>
      <c r="N34" s="22"/>
      <c r="O34" s="22"/>
      <c r="P34" s="22"/>
    </row>
    <row r="35" spans="1:16" ht="39" customHeight="1" x14ac:dyDescent="0.15">
      <c r="A35" s="22"/>
      <c r="B35" s="35"/>
      <c r="C35" s="1132" t="s">
        <v>550</v>
      </c>
      <c r="D35" s="1132"/>
      <c r="E35" s="1133"/>
      <c r="F35" s="36">
        <v>10.6</v>
      </c>
      <c r="G35" s="37">
        <v>10.34</v>
      </c>
      <c r="H35" s="37">
        <v>11.01</v>
      </c>
      <c r="I35" s="37">
        <v>11.84</v>
      </c>
      <c r="J35" s="38">
        <v>11.84</v>
      </c>
      <c r="K35" s="22"/>
      <c r="L35" s="22"/>
      <c r="M35" s="22"/>
      <c r="N35" s="22"/>
      <c r="O35" s="22"/>
      <c r="P35" s="22"/>
    </row>
    <row r="36" spans="1:16" ht="39" customHeight="1" x14ac:dyDescent="0.15">
      <c r="A36" s="22"/>
      <c r="B36" s="35"/>
      <c r="C36" s="1132" t="s">
        <v>551</v>
      </c>
      <c r="D36" s="1132"/>
      <c r="E36" s="1133"/>
      <c r="F36" s="36">
        <v>8.19</v>
      </c>
      <c r="G36" s="37">
        <v>8.3000000000000007</v>
      </c>
      <c r="H36" s="37">
        <v>9.57</v>
      </c>
      <c r="I36" s="37">
        <v>7.97</v>
      </c>
      <c r="J36" s="38">
        <v>7.44</v>
      </c>
      <c r="K36" s="22"/>
      <c r="L36" s="22"/>
      <c r="M36" s="22"/>
      <c r="N36" s="22"/>
      <c r="O36" s="22"/>
      <c r="P36" s="22"/>
    </row>
    <row r="37" spans="1:16" ht="39" customHeight="1" x14ac:dyDescent="0.15">
      <c r="A37" s="22"/>
      <c r="B37" s="35"/>
      <c r="C37" s="1132" t="s">
        <v>552</v>
      </c>
      <c r="D37" s="1132"/>
      <c r="E37" s="1133"/>
      <c r="F37" s="36">
        <v>1.57</v>
      </c>
      <c r="G37" s="37">
        <v>1.48</v>
      </c>
      <c r="H37" s="37">
        <v>1.98</v>
      </c>
      <c r="I37" s="37">
        <v>1.88</v>
      </c>
      <c r="J37" s="38">
        <v>1.44</v>
      </c>
      <c r="K37" s="22"/>
      <c r="L37" s="22"/>
      <c r="M37" s="22"/>
      <c r="N37" s="22"/>
      <c r="O37" s="22"/>
      <c r="P37" s="22"/>
    </row>
    <row r="38" spans="1:16" ht="39" customHeight="1" x14ac:dyDescent="0.15">
      <c r="A38" s="22"/>
      <c r="B38" s="35"/>
      <c r="C38" s="1132" t="s">
        <v>553</v>
      </c>
      <c r="D38" s="1132"/>
      <c r="E38" s="1133"/>
      <c r="F38" s="36">
        <v>0.63</v>
      </c>
      <c r="G38" s="37">
        <v>0.71</v>
      </c>
      <c r="H38" s="37">
        <v>0.79</v>
      </c>
      <c r="I38" s="37">
        <v>0.79</v>
      </c>
      <c r="J38" s="38">
        <v>0.71</v>
      </c>
      <c r="K38" s="22"/>
      <c r="L38" s="22"/>
      <c r="M38" s="22"/>
      <c r="N38" s="22"/>
      <c r="O38" s="22"/>
      <c r="P38" s="22"/>
    </row>
    <row r="39" spans="1:16" ht="39" customHeight="1" x14ac:dyDescent="0.15">
      <c r="A39" s="22"/>
      <c r="B39" s="35"/>
      <c r="C39" s="1132" t="s">
        <v>554</v>
      </c>
      <c r="D39" s="1132"/>
      <c r="E39" s="1133"/>
      <c r="F39" s="36">
        <v>0.88</v>
      </c>
      <c r="G39" s="37">
        <v>0.68</v>
      </c>
      <c r="H39" s="37">
        <v>1.1599999999999999</v>
      </c>
      <c r="I39" s="37">
        <v>0.64</v>
      </c>
      <c r="J39" s="38">
        <v>0.66</v>
      </c>
      <c r="K39" s="22"/>
      <c r="L39" s="22"/>
      <c r="M39" s="22"/>
      <c r="N39" s="22"/>
      <c r="O39" s="22"/>
      <c r="P39" s="22"/>
    </row>
    <row r="40" spans="1:16" ht="39" customHeight="1" x14ac:dyDescent="0.15">
      <c r="A40" s="22"/>
      <c r="B40" s="35"/>
      <c r="C40" s="1132" t="s">
        <v>555</v>
      </c>
      <c r="D40" s="1132"/>
      <c r="E40" s="1133"/>
      <c r="F40" s="36">
        <v>0.02</v>
      </c>
      <c r="G40" s="37">
        <v>0.01</v>
      </c>
      <c r="H40" s="37">
        <v>0</v>
      </c>
      <c r="I40" s="37">
        <v>0.02</v>
      </c>
      <c r="J40" s="38">
        <v>7.0000000000000007E-2</v>
      </c>
      <c r="K40" s="22"/>
      <c r="L40" s="22"/>
      <c r="M40" s="22"/>
      <c r="N40" s="22"/>
      <c r="O40" s="22"/>
      <c r="P40" s="22"/>
    </row>
    <row r="41" spans="1:16" ht="39" customHeight="1" x14ac:dyDescent="0.15">
      <c r="A41" s="22"/>
      <c r="B41" s="35"/>
      <c r="C41" s="1132" t="s">
        <v>556</v>
      </c>
      <c r="D41" s="1132"/>
      <c r="E41" s="1133"/>
      <c r="F41" s="36">
        <v>1.01</v>
      </c>
      <c r="G41" s="37">
        <v>0.65</v>
      </c>
      <c r="H41" s="37">
        <v>0.36</v>
      </c>
      <c r="I41" s="37">
        <v>0.46</v>
      </c>
      <c r="J41" s="38">
        <v>0.04</v>
      </c>
      <c r="K41" s="22"/>
      <c r="L41" s="22"/>
      <c r="M41" s="22"/>
      <c r="N41" s="22"/>
      <c r="O41" s="22"/>
      <c r="P41" s="22"/>
    </row>
    <row r="42" spans="1:16" ht="39" customHeight="1" x14ac:dyDescent="0.15">
      <c r="A42" s="22"/>
      <c r="B42" s="39"/>
      <c r="C42" s="1132" t="s">
        <v>557</v>
      </c>
      <c r="D42" s="1132"/>
      <c r="E42" s="1133"/>
      <c r="F42" s="36" t="s">
        <v>500</v>
      </c>
      <c r="G42" s="37" t="s">
        <v>500</v>
      </c>
      <c r="H42" s="37" t="s">
        <v>500</v>
      </c>
      <c r="I42" s="37" t="s">
        <v>500</v>
      </c>
      <c r="J42" s="38" t="s">
        <v>500</v>
      </c>
      <c r="K42" s="22"/>
      <c r="L42" s="22"/>
      <c r="M42" s="22"/>
      <c r="N42" s="22"/>
      <c r="O42" s="22"/>
      <c r="P42" s="22"/>
    </row>
    <row r="43" spans="1:16" ht="39" customHeight="1" thickBot="1" x14ac:dyDescent="0.2">
      <c r="A43" s="22"/>
      <c r="B43" s="40"/>
      <c r="C43" s="1134" t="s">
        <v>558</v>
      </c>
      <c r="D43" s="1134"/>
      <c r="E43" s="1135"/>
      <c r="F43" s="41">
        <v>0.06</v>
      </c>
      <c r="G43" s="42">
        <v>0.06</v>
      </c>
      <c r="H43" s="42">
        <v>0.05</v>
      </c>
      <c r="I43" s="42">
        <v>0.06</v>
      </c>
      <c r="J43" s="43">
        <v>7.0000000000000007E-2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1z5T2qldLtOqMZ/2Ub3H4qJBCryYuoOXowoFN00ruIVtXkuBdVpod5Tha9N48+M25PPfihcFa8Hnk8BLuocLA==" saltValue="bhB72olqdT8FS9v7SU5W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538</v>
      </c>
      <c r="L44" s="54" t="s">
        <v>539</v>
      </c>
      <c r="M44" s="54" t="s">
        <v>540</v>
      </c>
      <c r="N44" s="54" t="s">
        <v>541</v>
      </c>
      <c r="O44" s="55" t="s">
        <v>542</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3254</v>
      </c>
      <c r="L45" s="58">
        <v>3313</v>
      </c>
      <c r="M45" s="58">
        <v>3411</v>
      </c>
      <c r="N45" s="58">
        <v>3476</v>
      </c>
      <c r="O45" s="59">
        <v>3409</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500</v>
      </c>
      <c r="L46" s="62" t="s">
        <v>500</v>
      </c>
      <c r="M46" s="62" t="s">
        <v>500</v>
      </c>
      <c r="N46" s="62" t="s">
        <v>500</v>
      </c>
      <c r="O46" s="63" t="s">
        <v>500</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500</v>
      </c>
      <c r="L47" s="62" t="s">
        <v>500</v>
      </c>
      <c r="M47" s="62" t="s">
        <v>500</v>
      </c>
      <c r="N47" s="62" t="s">
        <v>500</v>
      </c>
      <c r="O47" s="63" t="s">
        <v>500</v>
      </c>
      <c r="P47" s="46"/>
      <c r="Q47" s="46"/>
      <c r="R47" s="46"/>
      <c r="S47" s="46"/>
      <c r="T47" s="46"/>
      <c r="U47" s="46"/>
    </row>
    <row r="48" spans="1:21" ht="30.75" customHeight="1" x14ac:dyDescent="0.15">
      <c r="A48" s="46"/>
      <c r="B48" s="1140"/>
      <c r="C48" s="1141"/>
      <c r="D48" s="60"/>
      <c r="E48" s="1146" t="s">
        <v>13</v>
      </c>
      <c r="F48" s="1146"/>
      <c r="G48" s="1146"/>
      <c r="H48" s="1146"/>
      <c r="I48" s="1146"/>
      <c r="J48" s="1147"/>
      <c r="K48" s="61">
        <v>1504</v>
      </c>
      <c r="L48" s="62">
        <v>1467</v>
      </c>
      <c r="M48" s="62">
        <v>1461</v>
      </c>
      <c r="N48" s="62">
        <v>1529</v>
      </c>
      <c r="O48" s="63">
        <v>1525</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500</v>
      </c>
      <c r="L49" s="62" t="s">
        <v>500</v>
      </c>
      <c r="M49" s="62" t="s">
        <v>500</v>
      </c>
      <c r="N49" s="62" t="s">
        <v>500</v>
      </c>
      <c r="O49" s="63" t="s">
        <v>500</v>
      </c>
      <c r="P49" s="46"/>
      <c r="Q49" s="46"/>
      <c r="R49" s="46"/>
      <c r="S49" s="46"/>
      <c r="T49" s="46"/>
      <c r="U49" s="46"/>
    </row>
    <row r="50" spans="1:21" ht="30.75" customHeight="1" x14ac:dyDescent="0.15">
      <c r="A50" s="46"/>
      <c r="B50" s="1140"/>
      <c r="C50" s="1141"/>
      <c r="D50" s="60"/>
      <c r="E50" s="1146" t="s">
        <v>15</v>
      </c>
      <c r="F50" s="1146"/>
      <c r="G50" s="1146"/>
      <c r="H50" s="1146"/>
      <c r="I50" s="1146"/>
      <c r="J50" s="1147"/>
      <c r="K50" s="61">
        <v>199</v>
      </c>
      <c r="L50" s="62">
        <v>71</v>
      </c>
      <c r="M50" s="62">
        <v>7</v>
      </c>
      <c r="N50" s="62">
        <v>238</v>
      </c>
      <c r="O50" s="63">
        <v>238</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500</v>
      </c>
      <c r="L51" s="62" t="s">
        <v>500</v>
      </c>
      <c r="M51" s="62" t="s">
        <v>500</v>
      </c>
      <c r="N51" s="62" t="s">
        <v>500</v>
      </c>
      <c r="O51" s="63" t="s">
        <v>500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3377</v>
      </c>
      <c r="L52" s="62">
        <v>3380</v>
      </c>
      <c r="M52" s="62">
        <v>3287</v>
      </c>
      <c r="N52" s="62">
        <v>3276</v>
      </c>
      <c r="O52" s="63">
        <v>3334</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1580</v>
      </c>
      <c r="L53" s="67">
        <v>1471</v>
      </c>
      <c r="M53" s="67">
        <v>1592</v>
      </c>
      <c r="N53" s="67">
        <v>1967</v>
      </c>
      <c r="O53" s="68">
        <v>1838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559</v>
      </c>
      <c r="L57" s="79" t="s">
        <v>560</v>
      </c>
      <c r="M57" s="79" t="s">
        <v>561</v>
      </c>
      <c r="N57" s="79" t="s">
        <v>562</v>
      </c>
      <c r="O57" s="80" t="s">
        <v>563</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PSKsSC9C98yw4IRGf/esO8FiOokJSi+93ILEewanb3qIESz/Fsf8kjqQ/+tEXkiBLK9ybwnFtOZwsO1X4g/Pw==" saltValue="lKQ201tmm5kTDKw//9kH9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538</v>
      </c>
      <c r="J40" s="101" t="s">
        <v>539</v>
      </c>
      <c r="K40" s="101" t="s">
        <v>540</v>
      </c>
      <c r="L40" s="101" t="s">
        <v>541</v>
      </c>
      <c r="M40" s="102" t="s">
        <v>542</v>
      </c>
    </row>
    <row r="41" spans="2:13" ht="27.75" customHeight="1" x14ac:dyDescent="0.15">
      <c r="B41" s="1169" t="s">
        <v>30</v>
      </c>
      <c r="C41" s="1170"/>
      <c r="D41" s="103"/>
      <c r="E41" s="1175" t="s">
        <v>31</v>
      </c>
      <c r="F41" s="1175"/>
      <c r="G41" s="1175"/>
      <c r="H41" s="1176"/>
      <c r="I41" s="338">
        <v>30714</v>
      </c>
      <c r="J41" s="339">
        <v>33092</v>
      </c>
      <c r="K41" s="339">
        <v>32122</v>
      </c>
      <c r="L41" s="339">
        <v>30763</v>
      </c>
      <c r="M41" s="340">
        <v>30309</v>
      </c>
    </row>
    <row r="42" spans="2:13" ht="27.75" customHeight="1" x14ac:dyDescent="0.15">
      <c r="B42" s="1171"/>
      <c r="C42" s="1172"/>
      <c r="D42" s="104"/>
      <c r="E42" s="1177" t="s">
        <v>32</v>
      </c>
      <c r="F42" s="1177"/>
      <c r="G42" s="1177"/>
      <c r="H42" s="1178"/>
      <c r="I42" s="341">
        <v>91</v>
      </c>
      <c r="J42" s="342">
        <v>2332</v>
      </c>
      <c r="K42" s="342">
        <v>2325</v>
      </c>
      <c r="L42" s="342">
        <v>2087</v>
      </c>
      <c r="M42" s="343">
        <v>1849</v>
      </c>
    </row>
    <row r="43" spans="2:13" ht="27.75" customHeight="1" x14ac:dyDescent="0.15">
      <c r="B43" s="1171"/>
      <c r="C43" s="1172"/>
      <c r="D43" s="104"/>
      <c r="E43" s="1177" t="s">
        <v>33</v>
      </c>
      <c r="F43" s="1177"/>
      <c r="G43" s="1177"/>
      <c r="H43" s="1178"/>
      <c r="I43" s="341">
        <v>21122</v>
      </c>
      <c r="J43" s="342">
        <v>20668</v>
      </c>
      <c r="K43" s="342">
        <v>20801</v>
      </c>
      <c r="L43" s="342">
        <v>20054</v>
      </c>
      <c r="M43" s="343">
        <v>20258</v>
      </c>
    </row>
    <row r="44" spans="2:13" ht="27.75" customHeight="1" x14ac:dyDescent="0.15">
      <c r="B44" s="1171"/>
      <c r="C44" s="1172"/>
      <c r="D44" s="104"/>
      <c r="E44" s="1177" t="s">
        <v>34</v>
      </c>
      <c r="F44" s="1177"/>
      <c r="G44" s="1177"/>
      <c r="H44" s="1178"/>
      <c r="I44" s="341" t="s">
        <v>500</v>
      </c>
      <c r="J44" s="342" t="s">
        <v>500</v>
      </c>
      <c r="K44" s="342" t="s">
        <v>500</v>
      </c>
      <c r="L44" s="342" t="s">
        <v>500</v>
      </c>
      <c r="M44" s="343" t="s">
        <v>500</v>
      </c>
    </row>
    <row r="45" spans="2:13" ht="27.75" customHeight="1" x14ac:dyDescent="0.15">
      <c r="B45" s="1171"/>
      <c r="C45" s="1172"/>
      <c r="D45" s="104"/>
      <c r="E45" s="1177" t="s">
        <v>35</v>
      </c>
      <c r="F45" s="1177"/>
      <c r="G45" s="1177"/>
      <c r="H45" s="1178"/>
      <c r="I45" s="341">
        <v>5795</v>
      </c>
      <c r="J45" s="342">
        <v>5836</v>
      </c>
      <c r="K45" s="342">
        <v>5838</v>
      </c>
      <c r="L45" s="342">
        <v>6130</v>
      </c>
      <c r="M45" s="343">
        <v>6414</v>
      </c>
    </row>
    <row r="46" spans="2:13" ht="27.75" customHeight="1" x14ac:dyDescent="0.15">
      <c r="B46" s="1171"/>
      <c r="C46" s="1172"/>
      <c r="D46" s="105"/>
      <c r="E46" s="1177" t="s">
        <v>36</v>
      </c>
      <c r="F46" s="1177"/>
      <c r="G46" s="1177"/>
      <c r="H46" s="1178"/>
      <c r="I46" s="341" t="s">
        <v>500</v>
      </c>
      <c r="J46" s="342" t="s">
        <v>500</v>
      </c>
      <c r="K46" s="342" t="s">
        <v>500</v>
      </c>
      <c r="L46" s="342" t="s">
        <v>500</v>
      </c>
      <c r="M46" s="343" t="s">
        <v>500</v>
      </c>
    </row>
    <row r="47" spans="2:13" ht="27.75" customHeight="1" x14ac:dyDescent="0.15">
      <c r="B47" s="1171"/>
      <c r="C47" s="1172"/>
      <c r="D47" s="106"/>
      <c r="E47" s="1179" t="s">
        <v>37</v>
      </c>
      <c r="F47" s="1180"/>
      <c r="G47" s="1180"/>
      <c r="H47" s="1181"/>
      <c r="I47" s="341" t="s">
        <v>500</v>
      </c>
      <c r="J47" s="342" t="s">
        <v>500</v>
      </c>
      <c r="K47" s="342" t="s">
        <v>500</v>
      </c>
      <c r="L47" s="342" t="s">
        <v>500</v>
      </c>
      <c r="M47" s="343" t="s">
        <v>500</v>
      </c>
    </row>
    <row r="48" spans="2:13" ht="27.75" customHeight="1" x14ac:dyDescent="0.15">
      <c r="B48" s="1171"/>
      <c r="C48" s="1172"/>
      <c r="D48" s="104"/>
      <c r="E48" s="1177" t="s">
        <v>38</v>
      </c>
      <c r="F48" s="1177"/>
      <c r="G48" s="1177"/>
      <c r="H48" s="1178"/>
      <c r="I48" s="341" t="s">
        <v>500</v>
      </c>
      <c r="J48" s="342" t="s">
        <v>500</v>
      </c>
      <c r="K48" s="342" t="s">
        <v>500</v>
      </c>
      <c r="L48" s="342" t="s">
        <v>500</v>
      </c>
      <c r="M48" s="343" t="s">
        <v>500</v>
      </c>
    </row>
    <row r="49" spans="2:13" ht="27.75" customHeight="1" x14ac:dyDescent="0.15">
      <c r="B49" s="1173"/>
      <c r="C49" s="1174"/>
      <c r="D49" s="104"/>
      <c r="E49" s="1177" t="s">
        <v>39</v>
      </c>
      <c r="F49" s="1177"/>
      <c r="G49" s="1177"/>
      <c r="H49" s="1178"/>
      <c r="I49" s="341" t="s">
        <v>500</v>
      </c>
      <c r="J49" s="342" t="s">
        <v>500</v>
      </c>
      <c r="K49" s="342" t="s">
        <v>500</v>
      </c>
      <c r="L49" s="342" t="s">
        <v>500</v>
      </c>
      <c r="M49" s="343" t="s">
        <v>500</v>
      </c>
    </row>
    <row r="50" spans="2:13" ht="27.75" customHeight="1" x14ac:dyDescent="0.15">
      <c r="B50" s="1182" t="s">
        <v>40</v>
      </c>
      <c r="C50" s="1183"/>
      <c r="D50" s="107"/>
      <c r="E50" s="1177" t="s">
        <v>41</v>
      </c>
      <c r="F50" s="1177"/>
      <c r="G50" s="1177"/>
      <c r="H50" s="1178"/>
      <c r="I50" s="341">
        <v>7834</v>
      </c>
      <c r="J50" s="342">
        <v>7231</v>
      </c>
      <c r="K50" s="342">
        <v>7206</v>
      </c>
      <c r="L50" s="342">
        <v>6580</v>
      </c>
      <c r="M50" s="343">
        <v>6659</v>
      </c>
    </row>
    <row r="51" spans="2:13" ht="27.75" customHeight="1" x14ac:dyDescent="0.15">
      <c r="B51" s="1171"/>
      <c r="C51" s="1172"/>
      <c r="D51" s="104"/>
      <c r="E51" s="1177" t="s">
        <v>42</v>
      </c>
      <c r="F51" s="1177"/>
      <c r="G51" s="1177"/>
      <c r="H51" s="1178"/>
      <c r="I51" s="341">
        <v>933</v>
      </c>
      <c r="J51" s="342">
        <v>887</v>
      </c>
      <c r="K51" s="342">
        <v>784</v>
      </c>
      <c r="L51" s="342">
        <v>974</v>
      </c>
      <c r="M51" s="343">
        <v>851</v>
      </c>
    </row>
    <row r="52" spans="2:13" ht="27.75" customHeight="1" x14ac:dyDescent="0.15">
      <c r="B52" s="1173"/>
      <c r="C52" s="1174"/>
      <c r="D52" s="104"/>
      <c r="E52" s="1177" t="s">
        <v>43</v>
      </c>
      <c r="F52" s="1177"/>
      <c r="G52" s="1177"/>
      <c r="H52" s="1178"/>
      <c r="I52" s="341">
        <v>35720</v>
      </c>
      <c r="J52" s="342">
        <v>37465</v>
      </c>
      <c r="K52" s="342">
        <v>37219</v>
      </c>
      <c r="L52" s="342">
        <v>36886</v>
      </c>
      <c r="M52" s="343">
        <v>36510</v>
      </c>
    </row>
    <row r="53" spans="2:13" ht="27.75" customHeight="1" thickBot="1" x14ac:dyDescent="0.2">
      <c r="B53" s="1184" t="s">
        <v>19</v>
      </c>
      <c r="C53" s="1185"/>
      <c r="D53" s="108"/>
      <c r="E53" s="1186" t="s">
        <v>44</v>
      </c>
      <c r="F53" s="1186"/>
      <c r="G53" s="1186"/>
      <c r="H53" s="1187"/>
      <c r="I53" s="344">
        <v>13235</v>
      </c>
      <c r="J53" s="345">
        <v>16346</v>
      </c>
      <c r="K53" s="345">
        <v>15876</v>
      </c>
      <c r="L53" s="345">
        <v>14595</v>
      </c>
      <c r="M53" s="346">
        <v>14810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ZDg7tsHJTV1tG07Icn1NZeF4hs9sXdqAHc8sRAaRp1A59+57rzvMVHluGhyUtTn+Is1egAA0pJsFhl+P0JS+Tg==" saltValue="J/vSHbSgMdjZYrnCtgFB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540</v>
      </c>
      <c r="G54" s="117" t="s">
        <v>541</v>
      </c>
      <c r="H54" s="118" t="s">
        <v>542</v>
      </c>
    </row>
    <row r="55" spans="2:8" ht="52.5" customHeight="1" x14ac:dyDescent="0.15">
      <c r="B55" s="119"/>
      <c r="C55" s="1196" t="s">
        <v>46</v>
      </c>
      <c r="D55" s="1196"/>
      <c r="E55" s="1197"/>
      <c r="F55" s="120">
        <v>1354</v>
      </c>
      <c r="G55" s="120">
        <v>1122</v>
      </c>
      <c r="H55" s="121">
        <v>1269</v>
      </c>
    </row>
    <row r="56" spans="2:8" ht="52.5" customHeight="1" x14ac:dyDescent="0.15">
      <c r="B56" s="122"/>
      <c r="C56" s="1198" t="s">
        <v>47</v>
      </c>
      <c r="D56" s="1198"/>
      <c r="E56" s="1199"/>
      <c r="F56" s="123">
        <v>696</v>
      </c>
      <c r="G56" s="123">
        <v>696</v>
      </c>
      <c r="H56" s="124">
        <v>791</v>
      </c>
    </row>
    <row r="57" spans="2:8" ht="53.25" customHeight="1" x14ac:dyDescent="0.15">
      <c r="B57" s="122"/>
      <c r="C57" s="1200" t="s">
        <v>48</v>
      </c>
      <c r="D57" s="1200"/>
      <c r="E57" s="1201"/>
      <c r="F57" s="125">
        <v>5857</v>
      </c>
      <c r="G57" s="125">
        <v>5019</v>
      </c>
      <c r="H57" s="126">
        <v>4692</v>
      </c>
    </row>
    <row r="58" spans="2:8" ht="45.75" customHeight="1" x14ac:dyDescent="0.15">
      <c r="B58" s="127"/>
      <c r="C58" s="1188" t="s">
        <v>573</v>
      </c>
      <c r="D58" s="1189"/>
      <c r="E58" s="1190"/>
      <c r="F58" s="347">
        <v>2112</v>
      </c>
      <c r="G58" s="347">
        <v>2039</v>
      </c>
      <c r="H58" s="348">
        <v>1970</v>
      </c>
    </row>
    <row r="59" spans="2:8" ht="45.75" customHeight="1" x14ac:dyDescent="0.15">
      <c r="B59" s="127"/>
      <c r="C59" s="1188" t="s">
        <v>574</v>
      </c>
      <c r="D59" s="1189"/>
      <c r="E59" s="1190"/>
      <c r="F59" s="347">
        <v>1312</v>
      </c>
      <c r="G59" s="347">
        <v>1224</v>
      </c>
      <c r="H59" s="348">
        <v>1090</v>
      </c>
    </row>
    <row r="60" spans="2:8" ht="45.75" customHeight="1" x14ac:dyDescent="0.15">
      <c r="B60" s="127"/>
      <c r="C60" s="1188" t="s">
        <v>575</v>
      </c>
      <c r="D60" s="1189"/>
      <c r="E60" s="1190"/>
      <c r="F60" s="347">
        <v>687</v>
      </c>
      <c r="G60" s="347">
        <v>690</v>
      </c>
      <c r="H60" s="348">
        <v>691</v>
      </c>
    </row>
    <row r="61" spans="2:8" ht="45.75" customHeight="1" x14ac:dyDescent="0.15">
      <c r="B61" s="127"/>
      <c r="C61" s="1188" t="s">
        <v>576</v>
      </c>
      <c r="D61" s="1189"/>
      <c r="E61" s="1190"/>
      <c r="F61" s="347">
        <v>364</v>
      </c>
      <c r="G61" s="347">
        <v>263</v>
      </c>
      <c r="H61" s="348">
        <v>208</v>
      </c>
    </row>
    <row r="62" spans="2:8" ht="45.75" customHeight="1" thickBot="1" x14ac:dyDescent="0.2">
      <c r="B62" s="128"/>
      <c r="C62" s="1191" t="s">
        <v>577</v>
      </c>
      <c r="D62" s="1192"/>
      <c r="E62" s="1193"/>
      <c r="F62" s="349">
        <v>235</v>
      </c>
      <c r="G62" s="349">
        <v>195</v>
      </c>
      <c r="H62" s="350">
        <v>195</v>
      </c>
    </row>
    <row r="63" spans="2:8" ht="52.5" customHeight="1" thickBot="1" x14ac:dyDescent="0.2">
      <c r="B63" s="129"/>
      <c r="C63" s="1194" t="s">
        <v>49</v>
      </c>
      <c r="D63" s="1194"/>
      <c r="E63" s="1195"/>
      <c r="F63" s="130">
        <v>7907</v>
      </c>
      <c r="G63" s="130">
        <v>6838</v>
      </c>
      <c r="H63" s="131">
        <v>6751</v>
      </c>
    </row>
    <row r="64" spans="2:8" x14ac:dyDescent="0.15"/>
  </sheetData>
  <sheetProtection algorithmName="SHA-512" hashValue="n5WLebRNI+pyN6Iim81jAij/tD0zZd/I3FXb/m9p5OVL9GBhNh+73//2A1SzXTKMVAT5aHNmakcKdcUd9iZeGw==" saltValue="DBsChjfYUq8l4CPEIADa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8" customWidth="1"/>
    <col min="2" max="8" width="13.375" style="138" customWidth="1"/>
    <col min="9" max="16384" width="11.125" style="138"/>
  </cols>
  <sheetData>
    <row r="1" spans="1:8" x14ac:dyDescent="0.15">
      <c r="A1" s="132"/>
      <c r="B1" s="133"/>
      <c r="C1" s="134"/>
      <c r="D1" s="135"/>
      <c r="E1" s="136"/>
      <c r="F1" s="136"/>
      <c r="G1" s="136"/>
      <c r="H1" s="137"/>
    </row>
    <row r="2" spans="1:8" x14ac:dyDescent="0.15">
      <c r="A2" s="139"/>
      <c r="B2" s="140"/>
      <c r="C2" s="141"/>
      <c r="D2" s="142" t="s">
        <v>50</v>
      </c>
      <c r="E2" s="143"/>
      <c r="F2" s="144" t="s">
        <v>537</v>
      </c>
      <c r="G2" s="145"/>
      <c r="H2" s="146"/>
    </row>
    <row r="3" spans="1:8" x14ac:dyDescent="0.15">
      <c r="A3" s="142" t="s">
        <v>530</v>
      </c>
      <c r="B3" s="147"/>
      <c r="C3" s="148"/>
      <c r="D3" s="149">
        <v>70209</v>
      </c>
      <c r="E3" s="150"/>
      <c r="F3" s="151">
        <v>62383</v>
      </c>
      <c r="G3" s="152"/>
      <c r="H3" s="153"/>
    </row>
    <row r="4" spans="1:8" x14ac:dyDescent="0.15">
      <c r="A4" s="154"/>
      <c r="B4" s="155"/>
      <c r="C4" s="156"/>
      <c r="D4" s="157">
        <v>47345</v>
      </c>
      <c r="E4" s="158"/>
      <c r="F4" s="159">
        <v>35325</v>
      </c>
      <c r="G4" s="160"/>
      <c r="H4" s="161"/>
    </row>
    <row r="5" spans="1:8" x14ac:dyDescent="0.15">
      <c r="A5" s="142" t="s">
        <v>532</v>
      </c>
      <c r="B5" s="147"/>
      <c r="C5" s="148"/>
      <c r="D5" s="149">
        <v>119750</v>
      </c>
      <c r="E5" s="150"/>
      <c r="F5" s="151">
        <v>63812</v>
      </c>
      <c r="G5" s="152"/>
      <c r="H5" s="153"/>
    </row>
    <row r="6" spans="1:8" x14ac:dyDescent="0.15">
      <c r="A6" s="154"/>
      <c r="B6" s="155"/>
      <c r="C6" s="156"/>
      <c r="D6" s="157">
        <v>83180</v>
      </c>
      <c r="E6" s="158"/>
      <c r="F6" s="159">
        <v>33848</v>
      </c>
      <c r="G6" s="160"/>
      <c r="H6" s="161"/>
    </row>
    <row r="7" spans="1:8" x14ac:dyDescent="0.15">
      <c r="A7" s="142" t="s">
        <v>533</v>
      </c>
      <c r="B7" s="147"/>
      <c r="C7" s="148"/>
      <c r="D7" s="149">
        <v>83477</v>
      </c>
      <c r="E7" s="150"/>
      <c r="F7" s="151">
        <v>54225</v>
      </c>
      <c r="G7" s="152"/>
      <c r="H7" s="153"/>
    </row>
    <row r="8" spans="1:8" x14ac:dyDescent="0.15">
      <c r="A8" s="154"/>
      <c r="B8" s="155"/>
      <c r="C8" s="156"/>
      <c r="D8" s="157">
        <v>36185</v>
      </c>
      <c r="E8" s="158"/>
      <c r="F8" s="159">
        <v>27337</v>
      </c>
      <c r="G8" s="160"/>
      <c r="H8" s="161"/>
    </row>
    <row r="9" spans="1:8" x14ac:dyDescent="0.15">
      <c r="A9" s="142" t="s">
        <v>534</v>
      </c>
      <c r="B9" s="147"/>
      <c r="C9" s="148"/>
      <c r="D9" s="149">
        <v>64482</v>
      </c>
      <c r="E9" s="150"/>
      <c r="F9" s="151">
        <v>54016</v>
      </c>
      <c r="G9" s="152"/>
      <c r="H9" s="153"/>
    </row>
    <row r="10" spans="1:8" x14ac:dyDescent="0.15">
      <c r="A10" s="154"/>
      <c r="B10" s="155"/>
      <c r="C10" s="156"/>
      <c r="D10" s="157">
        <v>32722</v>
      </c>
      <c r="E10" s="158"/>
      <c r="F10" s="159">
        <v>28078</v>
      </c>
      <c r="G10" s="160"/>
      <c r="H10" s="161"/>
    </row>
    <row r="11" spans="1:8" x14ac:dyDescent="0.15">
      <c r="A11" s="142" t="s">
        <v>535</v>
      </c>
      <c r="B11" s="147"/>
      <c r="C11" s="148"/>
      <c r="D11" s="149">
        <v>70690</v>
      </c>
      <c r="E11" s="150"/>
      <c r="F11" s="151">
        <v>52786</v>
      </c>
      <c r="G11" s="152"/>
      <c r="H11" s="153"/>
    </row>
    <row r="12" spans="1:8" x14ac:dyDescent="0.15">
      <c r="A12" s="154"/>
      <c r="B12" s="155"/>
      <c r="C12" s="162"/>
      <c r="D12" s="157">
        <v>36388</v>
      </c>
      <c r="E12" s="158"/>
      <c r="F12" s="159">
        <v>28742</v>
      </c>
      <c r="G12" s="160"/>
      <c r="H12" s="161"/>
    </row>
    <row r="13" spans="1:8" x14ac:dyDescent="0.15">
      <c r="A13" s="142"/>
      <c r="B13" s="147"/>
      <c r="C13" s="148"/>
      <c r="D13" s="149">
        <v>81722</v>
      </c>
      <c r="E13" s="150"/>
      <c r="F13" s="151">
        <v>57444</v>
      </c>
      <c r="G13" s="163"/>
      <c r="H13" s="153"/>
    </row>
    <row r="14" spans="1:8" x14ac:dyDescent="0.15">
      <c r="A14" s="154"/>
      <c r="B14" s="155"/>
      <c r="C14" s="156"/>
      <c r="D14" s="157">
        <v>47164</v>
      </c>
      <c r="E14" s="158"/>
      <c r="F14" s="159">
        <v>30666</v>
      </c>
      <c r="G14" s="160"/>
      <c r="H14" s="161"/>
    </row>
    <row r="17" spans="1:11" x14ac:dyDescent="0.15">
      <c r="A17" s="138" t="s">
        <v>51</v>
      </c>
    </row>
    <row r="18" spans="1:11" x14ac:dyDescent="0.15">
      <c r="A18" s="164"/>
      <c r="B18" s="164" t="str">
        <f>実質収支比率等に係る経年分析!F$46</f>
        <v>R01</v>
      </c>
      <c r="C18" s="164" t="str">
        <f>実質収支比率等に係る経年分析!G$46</f>
        <v>R02</v>
      </c>
      <c r="D18" s="164" t="str">
        <f>実質収支比率等に係る経年分析!H$46</f>
        <v>R03</v>
      </c>
      <c r="E18" s="164" t="str">
        <f>実質収支比率等に係る経年分析!I$46</f>
        <v>R04</v>
      </c>
      <c r="F18" s="164" t="str">
        <f>実質収支比率等に係る経年分析!J$46</f>
        <v>R05</v>
      </c>
    </row>
    <row r="19" spans="1:11" x14ac:dyDescent="0.15">
      <c r="A19" s="164" t="s">
        <v>52</v>
      </c>
      <c r="B19" s="164">
        <f>ROUND(VALUE(SUBSTITUTE(実質収支比率等に係る経年分析!F$48,"▲","-")),2)</f>
        <v>8.2200000000000006</v>
      </c>
      <c r="C19" s="164">
        <f>ROUND(VALUE(SUBSTITUTE(実質収支比率等に係る経年分析!G$48,"▲","-")),2)</f>
        <v>8.34</v>
      </c>
      <c r="D19" s="164">
        <f>ROUND(VALUE(SUBSTITUTE(実質収支比率等に係る経年分析!H$48,"▲","-")),2)</f>
        <v>9.61</v>
      </c>
      <c r="E19" s="164">
        <f>ROUND(VALUE(SUBSTITUTE(実質収支比率等に係る経年分析!I$48,"▲","-")),2)</f>
        <v>8.02</v>
      </c>
      <c r="F19" s="164">
        <f>ROUND(VALUE(SUBSTITUTE(実質収支比率等に係る経年分析!J$48,"▲","-")),2)</f>
        <v>7.55</v>
      </c>
    </row>
    <row r="20" spans="1:11" x14ac:dyDescent="0.15">
      <c r="A20" s="164" t="s">
        <v>53</v>
      </c>
      <c r="B20" s="164">
        <f>ROUND(VALUE(SUBSTITUTE(実質収支比率等に係る経年分析!F$47,"▲","-")),2)</f>
        <v>6.53</v>
      </c>
      <c r="C20" s="164">
        <f>ROUND(VALUE(SUBSTITUTE(実質収支比率等に係る経年分析!G$47,"▲","-")),2)</f>
        <v>5.68</v>
      </c>
      <c r="D20" s="164">
        <f>ROUND(VALUE(SUBSTITUTE(実質収支比率等に係る経年分析!H$47,"▲","-")),2)</f>
        <v>6.01</v>
      </c>
      <c r="E20" s="164">
        <f>ROUND(VALUE(SUBSTITUTE(実質収支比率等に係る経年分析!I$47,"▲","-")),2)</f>
        <v>5.14</v>
      </c>
      <c r="F20" s="164">
        <f>ROUND(VALUE(SUBSTITUTE(実質収支比率等に係る経年分析!J$47,"▲","-")),2)</f>
        <v>5.75</v>
      </c>
    </row>
    <row r="21" spans="1:11" x14ac:dyDescent="0.15">
      <c r="A21" s="164" t="s">
        <v>54</v>
      </c>
      <c r="B21" s="164">
        <f>IF(ISNUMBER(VALUE(SUBSTITUTE(実質収支比率等に係る経年分析!F$49,"▲","-"))),ROUND(VALUE(SUBSTITUTE(実質収支比率等に係る経年分析!F$49,"▲","-")),2),NA())</f>
        <v>2.92</v>
      </c>
      <c r="C21" s="164">
        <f>IF(ISNUMBER(VALUE(SUBSTITUTE(実質収支比率等に係る経年分析!G$49,"▲","-"))),ROUND(VALUE(SUBSTITUTE(実質収支比率等に係る経年分析!G$49,"▲","-")),2),NA())</f>
        <v>-0.4</v>
      </c>
      <c r="D21" s="164">
        <f>IF(ISNUMBER(VALUE(SUBSTITUTE(実質収支比率等に係る経年分析!H$49,"▲","-"))),ROUND(VALUE(SUBSTITUTE(実質収支比率等に係る経年分析!H$49,"▲","-")),2),NA())</f>
        <v>4.07</v>
      </c>
      <c r="E21" s="164">
        <f>IF(ISNUMBER(VALUE(SUBSTITUTE(実質収支比率等に係る経年分析!I$49,"▲","-"))),ROUND(VALUE(SUBSTITUTE(実質収支比率等に係る経年分析!I$49,"▲","-")),2),NA())</f>
        <v>-1.1100000000000001</v>
      </c>
      <c r="F21" s="164">
        <f>IF(ISNUMBER(VALUE(SUBSTITUTE(実質収支比率等に係る経年分析!J$49,"▲","-"))),ROUND(VALUE(SUBSTITUTE(実質収支比率等に係る経年分析!J$49,"▲","-")),2),NA())</f>
        <v>0.27</v>
      </c>
    </row>
    <row r="24" spans="1:11" x14ac:dyDescent="0.15">
      <c r="A24" s="138" t="s">
        <v>55</v>
      </c>
    </row>
    <row r="25" spans="1:11" x14ac:dyDescent="0.15">
      <c r="A25" s="165"/>
      <c r="B25" s="165" t="str">
        <f>連結実質赤字比率に係る赤字・黒字の構成分析!F$33</f>
        <v>R01</v>
      </c>
      <c r="C25" s="165"/>
      <c r="D25" s="165" t="str">
        <f>連結実質赤字比率に係る赤字・黒字の構成分析!G$33</f>
        <v>R02</v>
      </c>
      <c r="E25" s="165"/>
      <c r="F25" s="165" t="str">
        <f>連結実質赤字比率に係る赤字・黒字の構成分析!H$33</f>
        <v>R03</v>
      </c>
      <c r="G25" s="165"/>
      <c r="H25" s="165" t="str">
        <f>連結実質赤字比率に係る赤字・黒字の構成分析!I$33</f>
        <v>R04</v>
      </c>
      <c r="I25" s="165"/>
      <c r="J25" s="165" t="str">
        <f>連結実質赤字比率に係る赤字・黒字の構成分析!J$33</f>
        <v>R05</v>
      </c>
      <c r="K25" s="165"/>
    </row>
    <row r="26" spans="1:11" x14ac:dyDescent="0.15">
      <c r="A26" s="165"/>
      <c r="B26" s="165" t="s">
        <v>56</v>
      </c>
      <c r="C26" s="165" t="s">
        <v>57</v>
      </c>
      <c r="D26" s="165" t="s">
        <v>56</v>
      </c>
      <c r="E26" s="165" t="s">
        <v>57</v>
      </c>
      <c r="F26" s="165" t="s">
        <v>56</v>
      </c>
      <c r="G26" s="165" t="s">
        <v>57</v>
      </c>
      <c r="H26" s="165" t="s">
        <v>56</v>
      </c>
      <c r="I26" s="165" t="s">
        <v>57</v>
      </c>
      <c r="J26" s="165" t="s">
        <v>56</v>
      </c>
      <c r="K26" s="165" t="s">
        <v>57</v>
      </c>
    </row>
    <row r="27" spans="1:11" x14ac:dyDescent="0.15">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#N/A</v>
      </c>
      <c r="C27" s="165">
        <f>IF(ROUND(VALUE(SUBSTITUTE(連結実質赤字比率に係る赤字・黒字の構成分析!F$43,"▲", "-")), 2) &gt;= 0, ABS(ROUND(VALUE(SUBSTITUTE(連結実質赤字比率に係る赤字・黒字の構成分析!F$43,"▲", "-")), 2)), NA())</f>
        <v>0.06</v>
      </c>
      <c r="D27" s="165" t="e">
        <f>IF(ROUND(VALUE(SUBSTITUTE(連結実質赤字比率に係る赤字・黒字の構成分析!G$43,"▲", "-")), 2) &lt; 0, ABS(ROUND(VALUE(SUBSTITUTE(連結実質赤字比率に係る赤字・黒字の構成分析!G$43,"▲", "-")), 2)), NA())</f>
        <v>#N/A</v>
      </c>
      <c r="E27" s="165">
        <f>IF(ROUND(VALUE(SUBSTITUTE(連結実質赤字比率に係る赤字・黒字の構成分析!G$43,"▲", "-")), 2) &gt;= 0, ABS(ROUND(VALUE(SUBSTITUTE(連結実質赤字比率に係る赤字・黒字の構成分析!G$43,"▲", "-")), 2)), NA())</f>
        <v>0.06</v>
      </c>
      <c r="F27" s="165" t="e">
        <f>IF(ROUND(VALUE(SUBSTITUTE(連結実質赤字比率に係る赤字・黒字の構成分析!H$43,"▲", "-")), 2) &lt; 0, ABS(ROUND(VALUE(SUBSTITUTE(連結実質赤字比率に係る赤字・黒字の構成分析!H$43,"▲", "-")), 2)), NA())</f>
        <v>#N/A</v>
      </c>
      <c r="G27" s="165">
        <f>IF(ROUND(VALUE(SUBSTITUTE(連結実質赤字比率に係る赤字・黒字の構成分析!H$43,"▲", "-")), 2) &gt;= 0, ABS(ROUND(VALUE(SUBSTITUTE(連結実質赤字比率に係る赤字・黒字の構成分析!H$43,"▲", "-")), 2)), NA())</f>
        <v>0.05</v>
      </c>
      <c r="H27" s="165" t="e">
        <f>IF(ROUND(VALUE(SUBSTITUTE(連結実質赤字比率に係る赤字・黒字の構成分析!I$43,"▲", "-")), 2) &lt; 0, ABS(ROUND(VALUE(SUBSTITUTE(連結実質赤字比率に係る赤字・黒字の構成分析!I$43,"▲", "-")), 2)), NA())</f>
        <v>#N/A</v>
      </c>
      <c r="I27" s="165">
        <f>IF(ROUND(VALUE(SUBSTITUTE(連結実質赤字比率に係る赤字・黒字の構成分析!I$43,"▲", "-")), 2) &gt;= 0, ABS(ROUND(VALUE(SUBSTITUTE(連結実質赤字比率に係る赤字・黒字の構成分析!I$43,"▲", "-")), 2)), NA())</f>
        <v>0.06</v>
      </c>
      <c r="J27" s="165" t="e">
        <f>IF(ROUND(VALUE(SUBSTITUTE(連結実質赤字比率に係る赤字・黒字の構成分析!J$43,"▲", "-")), 2) &lt; 0, ABS(ROUND(VALUE(SUBSTITUTE(連結実質赤字比率に係る赤字・黒字の構成分析!J$43,"▲", "-")), 2)), NA())</f>
        <v>#N/A</v>
      </c>
      <c r="K27" s="165">
        <f>IF(ROUND(VALUE(SUBSTITUTE(連結実質赤字比率に係る赤字・黒字の構成分析!J$43,"▲", "-")), 2) &gt;= 0, ABS(ROUND(VALUE(SUBSTITUTE(連結実質赤字比率に係る赤字・黒字の構成分析!J$43,"▲", "-")), 2)), NA())</f>
        <v>7.0000000000000007E-2</v>
      </c>
    </row>
    <row r="28" spans="1:11" x14ac:dyDescent="0.15">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15">
      <c r="A29" s="165" t="str">
        <f>IF(連結実質赤字比率に係る赤字・黒字の構成分析!C$41="",NA(),連結実質赤字比率に係る赤字・黒字の構成分析!C$41)</f>
        <v>大館市下水道事業会計</v>
      </c>
      <c r="B29" s="165" t="e">
        <f>IF(ROUND(VALUE(SUBSTITUTE(連結実質赤字比率に係る赤字・黒字の構成分析!F$41,"▲", "-")), 2) &lt; 0, ABS(ROUND(VALUE(SUBSTITUTE(連結実質赤字比率に係る赤字・黒字の構成分析!F$41,"▲", "-")), 2)), NA())</f>
        <v>#N/A</v>
      </c>
      <c r="C29" s="165">
        <f>IF(ROUND(VALUE(SUBSTITUTE(連結実質赤字比率に係る赤字・黒字の構成分析!F$41,"▲", "-")), 2) &gt;= 0, ABS(ROUND(VALUE(SUBSTITUTE(連結実質赤字比率に係る赤字・黒字の構成分析!F$41,"▲", "-")), 2)), NA())</f>
        <v>1.01</v>
      </c>
      <c r="D29" s="165" t="e">
        <f>IF(ROUND(VALUE(SUBSTITUTE(連結実質赤字比率に係る赤字・黒字の構成分析!G$41,"▲", "-")), 2) &lt; 0, ABS(ROUND(VALUE(SUBSTITUTE(連結実質赤字比率に係る赤字・黒字の構成分析!G$41,"▲", "-")), 2)), NA())</f>
        <v>#N/A</v>
      </c>
      <c r="E29" s="165">
        <f>IF(ROUND(VALUE(SUBSTITUTE(連結実質赤字比率に係る赤字・黒字の構成分析!G$41,"▲", "-")), 2) &gt;= 0, ABS(ROUND(VALUE(SUBSTITUTE(連結実質赤字比率に係る赤字・黒字の構成分析!G$41,"▲", "-")), 2)), NA())</f>
        <v>0.65</v>
      </c>
      <c r="F29" s="165" t="e">
        <f>IF(ROUND(VALUE(SUBSTITUTE(連結実質赤字比率に係る赤字・黒字の構成分析!H$41,"▲", "-")), 2) &lt; 0, ABS(ROUND(VALUE(SUBSTITUTE(連結実質赤字比率に係る赤字・黒字の構成分析!H$41,"▲", "-")), 2)), NA())</f>
        <v>#N/A</v>
      </c>
      <c r="G29" s="165">
        <f>IF(ROUND(VALUE(SUBSTITUTE(連結実質赤字比率に係る赤字・黒字の構成分析!H$41,"▲", "-")), 2) &gt;= 0, ABS(ROUND(VALUE(SUBSTITUTE(連結実質赤字比率に係る赤字・黒字の構成分析!H$41,"▲", "-")), 2)), NA())</f>
        <v>0.36</v>
      </c>
      <c r="H29" s="165" t="e">
        <f>IF(ROUND(VALUE(SUBSTITUTE(連結実質赤字比率に係る赤字・黒字の構成分析!I$41,"▲", "-")), 2) &lt; 0, ABS(ROUND(VALUE(SUBSTITUTE(連結実質赤字比率に係る赤字・黒字の構成分析!I$41,"▲", "-")), 2)), NA())</f>
        <v>#N/A</v>
      </c>
      <c r="I29" s="165">
        <f>IF(ROUND(VALUE(SUBSTITUTE(連結実質赤字比率に係る赤字・黒字の構成分析!I$41,"▲", "-")), 2) &gt;= 0, ABS(ROUND(VALUE(SUBSTITUTE(連結実質赤字比率に係る赤字・黒字の構成分析!I$41,"▲", "-")), 2)), NA())</f>
        <v>0.46</v>
      </c>
      <c r="J29" s="165" t="e">
        <f>IF(ROUND(VALUE(SUBSTITUTE(連結実質赤字比率に係る赤字・黒字の構成分析!J$41,"▲", "-")), 2) &lt; 0, ABS(ROUND(VALUE(SUBSTITUTE(連結実質赤字比率に係る赤字・黒字の構成分析!J$41,"▲", "-")), 2)), NA())</f>
        <v>#N/A</v>
      </c>
      <c r="K29" s="165">
        <f>IF(ROUND(VALUE(SUBSTITUTE(連結実質赤字比率に係る赤字・黒字の構成分析!J$41,"▲", "-")), 2) &gt;= 0, ABS(ROUND(VALUE(SUBSTITUTE(連結実質赤字比率に係る赤字・黒字の構成分析!J$41,"▲", "-")), 2)), NA())</f>
        <v>0.04</v>
      </c>
    </row>
    <row r="30" spans="1:11" x14ac:dyDescent="0.15">
      <c r="A30" s="165" t="str">
        <f>IF(連結実質赤字比率に係る赤字・黒字の構成分析!C$40="",NA(),連結実質赤字比率に係る赤字・黒字の構成分析!C$40)</f>
        <v>大館市休日夜間急患センター特別会計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0.02</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0.01</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0.02</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7.0000000000000007E-2</v>
      </c>
    </row>
    <row r="31" spans="1:11" x14ac:dyDescent="0.15">
      <c r="A31" s="165" t="str">
        <f>IF(連結実質赤字比率に係る赤字・黒字の構成分析!C$39="",NA(),連結実質赤字比率に係る赤字・黒字の構成分析!C$39)</f>
        <v>大館市国民健康保険特別会計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0.88</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0.68</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1.1599999999999999</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0.64</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0.66</v>
      </c>
    </row>
    <row r="32" spans="1:11" x14ac:dyDescent="0.15">
      <c r="A32" s="165" t="str">
        <f>IF(連結実質赤字比率に係る赤字・黒字の構成分析!C$38="",NA(),連結実質赤字比率に係る赤字・黒字の構成分析!C$38)</f>
        <v>大館市工業用水道事業会計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0.63</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0.71</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0.79</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0.79</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0.71</v>
      </c>
    </row>
    <row r="33" spans="1:16" x14ac:dyDescent="0.15">
      <c r="A33" s="165" t="str">
        <f>IF(連結実質赤字比率に係る赤字・黒字の構成分析!C$37="",NA(),連結実質赤字比率に係る赤字・黒字の構成分析!C$37)</f>
        <v>大館市介護保険特別会計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1.57</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1.48</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1.98</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1.88</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1.44</v>
      </c>
    </row>
    <row r="34" spans="1:16" x14ac:dyDescent="0.15">
      <c r="A34" s="165" t="str">
        <f>IF(連結実質赤字比率に係る赤字・黒字の構成分析!C$36="",NA(),連結実質赤字比率に係る赤字・黒字の構成分析!C$36)</f>
        <v>一般会計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8.19</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8.3000000000000007</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9.57</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7.97</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7.44</v>
      </c>
    </row>
    <row r="35" spans="1:16" x14ac:dyDescent="0.15">
      <c r="A35" s="165" t="str">
        <f>IF(連結実質赤字比率に係る赤字・黒字の構成分析!C$35="",NA(),連結実質赤字比率に係る赤字・黒字の構成分析!C$35)</f>
        <v>大館市水道事業会計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10.6</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10.34</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11.01</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11.84</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11.84</v>
      </c>
    </row>
    <row r="36" spans="1:16" x14ac:dyDescent="0.15">
      <c r="A36" s="165" t="str">
        <f>IF(連結実質赤字比率に係る赤字・黒字の構成分析!C$34="",NA(),連結実質赤字比率に係る赤字・黒字の構成分析!C$34)</f>
        <v>大館市病院事業会計</v>
      </c>
      <c r="B36" s="165">
        <f>IF(ROUND(VALUE(SUBSTITUTE(連結実質赤字比率に係る赤字・黒字の構成分析!F$34,"▲", "-")), 2) &lt; 0, ABS(ROUND(VALUE(SUBSTITUTE(連結実質赤字比率に係る赤字・黒字の構成分析!F$34,"▲", "-")), 2)), NA())</f>
        <v>0.46</v>
      </c>
      <c r="C36" s="165" t="e">
        <f>IF(ROUND(VALUE(SUBSTITUTE(連結実質赤字比率に係る赤字・黒字の構成分析!F$34,"▲", "-")), 2) &gt;= 0, ABS(ROUND(VALUE(SUBSTITUTE(連結実質赤字比率に係る赤字・黒字の構成分析!F$34,"▲", "-")), 2)), NA())</f>
        <v>#N/A</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0</v>
      </c>
      <c r="F36" s="165">
        <f>IF(ROUND(VALUE(SUBSTITUTE(連結実質赤字比率に係る赤字・黒字の構成分析!H$34,"▲", "-")), 2) &lt; 0, ABS(ROUND(VALUE(SUBSTITUTE(連結実質赤字比率に係る赤字・黒字の構成分析!H$34,"▲", "-")), 2)), NA())</f>
        <v>0.66</v>
      </c>
      <c r="G36" s="165" t="e">
        <f>IF(ROUND(VALUE(SUBSTITUTE(連結実質赤字比率に係る赤字・黒字の構成分析!H$34,"▲", "-")), 2) &gt;= 0, ABS(ROUND(VALUE(SUBSTITUTE(連結実質赤字比率に係る赤字・黒字の構成分析!H$34,"▲", "-")), 2)), NA())</f>
        <v>#N/A</v>
      </c>
      <c r="H36" s="165">
        <f>IF(ROUND(VALUE(SUBSTITUTE(連結実質赤字比率に係る赤字・黒字の構成分析!I$34,"▲", "-")), 2) &lt; 0, ABS(ROUND(VALUE(SUBSTITUTE(連結実質赤字比率に係る赤字・黒字の構成分析!I$34,"▲", "-")), 2)), NA())</f>
        <v>1.21</v>
      </c>
      <c r="I36" s="165" t="e">
        <f>IF(ROUND(VALUE(SUBSTITUTE(連結実質赤字比率に係る赤字・黒字の構成分析!I$34,"▲", "-")), 2) &gt;= 0, ABS(ROUND(VALUE(SUBSTITUTE(連結実質赤字比率に係る赤字・黒字の構成分析!I$34,"▲", "-")), 2)), NA())</f>
        <v>#N/A</v>
      </c>
      <c r="J36" s="165">
        <f>IF(ROUND(VALUE(SUBSTITUTE(連結実質赤字比率に係る赤字・黒字の構成分析!J$34,"▲", "-")), 2) &lt; 0, ABS(ROUND(VALUE(SUBSTITUTE(連結実質赤字比率に係る赤字・黒字の構成分析!J$34,"▲", "-")), 2)), NA())</f>
        <v>3.68</v>
      </c>
      <c r="K36" s="165" t="e">
        <f>IF(ROUND(VALUE(SUBSTITUTE(連結実質赤字比率に係る赤字・黒字の構成分析!J$34,"▲", "-")), 2) &gt;= 0, ABS(ROUND(VALUE(SUBSTITUTE(連結実質赤字比率に係る赤字・黒字の構成分析!J$34,"▲", "-")), 2)), NA())</f>
        <v>#N/A</v>
      </c>
    </row>
    <row r="39" spans="1:16" x14ac:dyDescent="0.15">
      <c r="A39" s="138" t="s">
        <v>58</v>
      </c>
    </row>
    <row r="40" spans="1:16" x14ac:dyDescent="0.15">
      <c r="A40" s="166"/>
      <c r="B40" s="166" t="str">
        <f>'実質公債費比率（分子）の構造'!K$44</f>
        <v>R01</v>
      </c>
      <c r="C40" s="166"/>
      <c r="D40" s="166"/>
      <c r="E40" s="166" t="str">
        <f>'実質公債費比率（分子）の構造'!L$44</f>
        <v>R02</v>
      </c>
      <c r="F40" s="166"/>
      <c r="G40" s="166"/>
      <c r="H40" s="166" t="str">
        <f>'実質公債費比率（分子）の構造'!M$44</f>
        <v>R03</v>
      </c>
      <c r="I40" s="166"/>
      <c r="J40" s="166"/>
      <c r="K40" s="166" t="str">
        <f>'実質公債費比率（分子）の構造'!N$44</f>
        <v>R04</v>
      </c>
      <c r="L40" s="166"/>
      <c r="M40" s="166"/>
      <c r="N40" s="166" t="str">
        <f>'実質公債費比率（分子）の構造'!O$44</f>
        <v>R05</v>
      </c>
      <c r="O40" s="166"/>
      <c r="P40" s="166"/>
    </row>
    <row r="41" spans="1:16" x14ac:dyDescent="0.15">
      <c r="A41" s="166"/>
      <c r="B41" s="166" t="s">
        <v>59</v>
      </c>
      <c r="C41" s="166"/>
      <c r="D41" s="166" t="s">
        <v>60</v>
      </c>
      <c r="E41" s="166" t="s">
        <v>59</v>
      </c>
      <c r="F41" s="166"/>
      <c r="G41" s="166" t="s">
        <v>60</v>
      </c>
      <c r="H41" s="166" t="s">
        <v>59</v>
      </c>
      <c r="I41" s="166"/>
      <c r="J41" s="166" t="s">
        <v>60</v>
      </c>
      <c r="K41" s="166" t="s">
        <v>59</v>
      </c>
      <c r="L41" s="166"/>
      <c r="M41" s="166" t="s">
        <v>60</v>
      </c>
      <c r="N41" s="166" t="s">
        <v>59</v>
      </c>
      <c r="O41" s="166"/>
      <c r="P41" s="166" t="s">
        <v>60</v>
      </c>
    </row>
    <row r="42" spans="1:16" x14ac:dyDescent="0.15">
      <c r="A42" s="166" t="s">
        <v>61</v>
      </c>
      <c r="B42" s="166"/>
      <c r="C42" s="166"/>
      <c r="D42" s="166">
        <f>'実質公債費比率（分子）の構造'!K$52</f>
        <v>3377</v>
      </c>
      <c r="E42" s="166"/>
      <c r="F42" s="166"/>
      <c r="G42" s="166">
        <f>'実質公債費比率（分子）の構造'!L$52</f>
        <v>3380</v>
      </c>
      <c r="H42" s="166"/>
      <c r="I42" s="166"/>
      <c r="J42" s="166">
        <f>'実質公債費比率（分子）の構造'!M$52</f>
        <v>3287</v>
      </c>
      <c r="K42" s="166"/>
      <c r="L42" s="166"/>
      <c r="M42" s="166">
        <f>'実質公債費比率（分子）の構造'!N$52</f>
        <v>3276</v>
      </c>
      <c r="N42" s="166"/>
      <c r="O42" s="166"/>
      <c r="P42" s="166">
        <f>'実質公債費比率（分子）の構造'!O$52</f>
        <v>3334</v>
      </c>
    </row>
    <row r="43" spans="1:16" x14ac:dyDescent="0.15">
      <c r="A43" s="166" t="s">
        <v>16</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15">
      <c r="A44" s="166" t="s">
        <v>62</v>
      </c>
      <c r="B44" s="166">
        <f>'実質公債費比率（分子）の構造'!K$50</f>
        <v>199</v>
      </c>
      <c r="C44" s="166"/>
      <c r="D44" s="166"/>
      <c r="E44" s="166">
        <f>'実質公債費比率（分子）の構造'!L$50</f>
        <v>71</v>
      </c>
      <c r="F44" s="166"/>
      <c r="G44" s="166"/>
      <c r="H44" s="166">
        <f>'実質公債費比率（分子）の構造'!M$50</f>
        <v>7</v>
      </c>
      <c r="I44" s="166"/>
      <c r="J44" s="166"/>
      <c r="K44" s="166">
        <f>'実質公債費比率（分子）の構造'!N$50</f>
        <v>238</v>
      </c>
      <c r="L44" s="166"/>
      <c r="M44" s="166"/>
      <c r="N44" s="166">
        <f>'実質公債費比率（分子）の構造'!O$50</f>
        <v>238</v>
      </c>
      <c r="O44" s="166"/>
      <c r="P44" s="166"/>
    </row>
    <row r="45" spans="1:16" x14ac:dyDescent="0.15">
      <c r="A45" s="166" t="s">
        <v>63</v>
      </c>
      <c r="B45" s="166" t="str">
        <f>'実質公債費比率（分子）の構造'!K$49</f>
        <v>-</v>
      </c>
      <c r="C45" s="166"/>
      <c r="D45" s="166"/>
      <c r="E45" s="166" t="str">
        <f>'実質公債費比率（分子）の構造'!L$49</f>
        <v>-</v>
      </c>
      <c r="F45" s="166"/>
      <c r="G45" s="166"/>
      <c r="H45" s="166" t="str">
        <f>'実質公債費比率（分子）の構造'!M$49</f>
        <v>-</v>
      </c>
      <c r="I45" s="166"/>
      <c r="J45" s="166"/>
      <c r="K45" s="166" t="str">
        <f>'実質公債費比率（分子）の構造'!N$49</f>
        <v>-</v>
      </c>
      <c r="L45" s="166"/>
      <c r="M45" s="166"/>
      <c r="N45" s="166" t="str">
        <f>'実質公債費比率（分子）の構造'!O$49</f>
        <v>-</v>
      </c>
      <c r="O45" s="166"/>
      <c r="P45" s="166"/>
    </row>
    <row r="46" spans="1:16" x14ac:dyDescent="0.15">
      <c r="A46" s="166" t="s">
        <v>64</v>
      </c>
      <c r="B46" s="166">
        <f>'実質公債費比率（分子）の構造'!K$48</f>
        <v>1504</v>
      </c>
      <c r="C46" s="166"/>
      <c r="D46" s="166"/>
      <c r="E46" s="166">
        <f>'実質公債費比率（分子）の構造'!L$48</f>
        <v>1467</v>
      </c>
      <c r="F46" s="166"/>
      <c r="G46" s="166"/>
      <c r="H46" s="166">
        <f>'実質公債費比率（分子）の構造'!M$48</f>
        <v>1461</v>
      </c>
      <c r="I46" s="166"/>
      <c r="J46" s="166"/>
      <c r="K46" s="166">
        <f>'実質公債費比率（分子）の構造'!N$48</f>
        <v>1529</v>
      </c>
      <c r="L46" s="166"/>
      <c r="M46" s="166"/>
      <c r="N46" s="166">
        <f>'実質公債費比率（分子）の構造'!O$48</f>
        <v>1525</v>
      </c>
      <c r="O46" s="166"/>
      <c r="P46" s="166"/>
    </row>
    <row r="47" spans="1:16" x14ac:dyDescent="0.15">
      <c r="A47" s="166" t="s">
        <v>12</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15">
      <c r="A48" s="166" t="s">
        <v>65</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15">
      <c r="A49" s="166" t="s">
        <v>66</v>
      </c>
      <c r="B49" s="166">
        <f>'実質公債費比率（分子）の構造'!K$45</f>
        <v>3254</v>
      </c>
      <c r="C49" s="166"/>
      <c r="D49" s="166"/>
      <c r="E49" s="166">
        <f>'実質公債費比率（分子）の構造'!L$45</f>
        <v>3313</v>
      </c>
      <c r="F49" s="166"/>
      <c r="G49" s="166"/>
      <c r="H49" s="166">
        <f>'実質公債費比率（分子）の構造'!M$45</f>
        <v>3411</v>
      </c>
      <c r="I49" s="166"/>
      <c r="J49" s="166"/>
      <c r="K49" s="166">
        <f>'実質公債費比率（分子）の構造'!N$45</f>
        <v>3476</v>
      </c>
      <c r="L49" s="166"/>
      <c r="M49" s="166"/>
      <c r="N49" s="166">
        <f>'実質公債費比率（分子）の構造'!O$45</f>
        <v>3409</v>
      </c>
      <c r="O49" s="166"/>
      <c r="P49" s="166"/>
    </row>
    <row r="50" spans="1:16" x14ac:dyDescent="0.15">
      <c r="A50" s="166" t="s">
        <v>67</v>
      </c>
      <c r="B50" s="166" t="e">
        <f>NA()</f>
        <v>#N/A</v>
      </c>
      <c r="C50" s="166">
        <f>IF(ISNUMBER('実質公債費比率（分子）の構造'!K$53),'実質公債費比率（分子）の構造'!K$53,NA())</f>
        <v>1580</v>
      </c>
      <c r="D50" s="166" t="e">
        <f>NA()</f>
        <v>#N/A</v>
      </c>
      <c r="E50" s="166" t="e">
        <f>NA()</f>
        <v>#N/A</v>
      </c>
      <c r="F50" s="166">
        <f>IF(ISNUMBER('実質公債費比率（分子）の構造'!L$53),'実質公債費比率（分子）の構造'!L$53,NA())</f>
        <v>1471</v>
      </c>
      <c r="G50" s="166" t="e">
        <f>NA()</f>
        <v>#N/A</v>
      </c>
      <c r="H50" s="166" t="e">
        <f>NA()</f>
        <v>#N/A</v>
      </c>
      <c r="I50" s="166">
        <f>IF(ISNUMBER('実質公債費比率（分子）の構造'!M$53),'実質公債費比率（分子）の構造'!M$53,NA())</f>
        <v>1592</v>
      </c>
      <c r="J50" s="166" t="e">
        <f>NA()</f>
        <v>#N/A</v>
      </c>
      <c r="K50" s="166" t="e">
        <f>NA()</f>
        <v>#N/A</v>
      </c>
      <c r="L50" s="166">
        <f>IF(ISNUMBER('実質公債費比率（分子）の構造'!N$53),'実質公債費比率（分子）の構造'!N$53,NA())</f>
        <v>1967</v>
      </c>
      <c r="M50" s="166" t="e">
        <f>NA()</f>
        <v>#N/A</v>
      </c>
      <c r="N50" s="166" t="e">
        <f>NA()</f>
        <v>#N/A</v>
      </c>
      <c r="O50" s="166">
        <f>IF(ISNUMBER('実質公債費比率（分子）の構造'!O$53),'実質公債費比率（分子）の構造'!O$53,NA())</f>
        <v>1838</v>
      </c>
      <c r="P50" s="166" t="e">
        <f>NA()</f>
        <v>#N/A</v>
      </c>
    </row>
    <row r="53" spans="1:16" x14ac:dyDescent="0.15">
      <c r="A53" s="138" t="s">
        <v>68</v>
      </c>
    </row>
    <row r="54" spans="1:16" x14ac:dyDescent="0.15">
      <c r="A54" s="165"/>
      <c r="B54" s="165" t="str">
        <f>'将来負担比率（分子）の構造'!I$40</f>
        <v>R01</v>
      </c>
      <c r="C54" s="165"/>
      <c r="D54" s="165"/>
      <c r="E54" s="165" t="str">
        <f>'将来負担比率（分子）の構造'!J$40</f>
        <v>R02</v>
      </c>
      <c r="F54" s="165"/>
      <c r="G54" s="165"/>
      <c r="H54" s="165" t="str">
        <f>'将来負担比率（分子）の構造'!K$40</f>
        <v>R03</v>
      </c>
      <c r="I54" s="165"/>
      <c r="J54" s="165"/>
      <c r="K54" s="165" t="str">
        <f>'将来負担比率（分子）の構造'!L$40</f>
        <v>R04</v>
      </c>
      <c r="L54" s="165"/>
      <c r="M54" s="165"/>
      <c r="N54" s="165" t="str">
        <f>'将来負担比率（分子）の構造'!M$40</f>
        <v>R05</v>
      </c>
      <c r="O54" s="165"/>
      <c r="P54" s="165"/>
    </row>
    <row r="55" spans="1:16" x14ac:dyDescent="0.15">
      <c r="A55" s="165"/>
      <c r="B55" s="165" t="s">
        <v>69</v>
      </c>
      <c r="C55" s="165"/>
      <c r="D55" s="165" t="s">
        <v>70</v>
      </c>
      <c r="E55" s="165" t="s">
        <v>69</v>
      </c>
      <c r="F55" s="165"/>
      <c r="G55" s="165" t="s">
        <v>70</v>
      </c>
      <c r="H55" s="165" t="s">
        <v>69</v>
      </c>
      <c r="I55" s="165"/>
      <c r="J55" s="165" t="s">
        <v>70</v>
      </c>
      <c r="K55" s="165" t="s">
        <v>69</v>
      </c>
      <c r="L55" s="165"/>
      <c r="M55" s="165" t="s">
        <v>70</v>
      </c>
      <c r="N55" s="165" t="s">
        <v>69</v>
      </c>
      <c r="O55" s="165"/>
      <c r="P55" s="165" t="s">
        <v>70</v>
      </c>
    </row>
    <row r="56" spans="1:16" x14ac:dyDescent="0.15">
      <c r="A56" s="165" t="s">
        <v>43</v>
      </c>
      <c r="B56" s="165"/>
      <c r="C56" s="165"/>
      <c r="D56" s="165">
        <f>'将来負担比率（分子）の構造'!I$52</f>
        <v>35720</v>
      </c>
      <c r="E56" s="165"/>
      <c r="F56" s="165"/>
      <c r="G56" s="165">
        <f>'将来負担比率（分子）の構造'!J$52</f>
        <v>37465</v>
      </c>
      <c r="H56" s="165"/>
      <c r="I56" s="165"/>
      <c r="J56" s="165">
        <f>'将来負担比率（分子）の構造'!K$52</f>
        <v>37219</v>
      </c>
      <c r="K56" s="165"/>
      <c r="L56" s="165"/>
      <c r="M56" s="165">
        <f>'将来負担比率（分子）の構造'!L$52</f>
        <v>36886</v>
      </c>
      <c r="N56" s="165"/>
      <c r="O56" s="165"/>
      <c r="P56" s="165">
        <f>'将来負担比率（分子）の構造'!M$52</f>
        <v>36510</v>
      </c>
    </row>
    <row r="57" spans="1:16" x14ac:dyDescent="0.15">
      <c r="A57" s="165" t="s">
        <v>42</v>
      </c>
      <c r="B57" s="165"/>
      <c r="C57" s="165"/>
      <c r="D57" s="165">
        <f>'将来負担比率（分子）の構造'!I$51</f>
        <v>933</v>
      </c>
      <c r="E57" s="165"/>
      <c r="F57" s="165"/>
      <c r="G57" s="165">
        <f>'将来負担比率（分子）の構造'!J$51</f>
        <v>887</v>
      </c>
      <c r="H57" s="165"/>
      <c r="I57" s="165"/>
      <c r="J57" s="165">
        <f>'将来負担比率（分子）の構造'!K$51</f>
        <v>784</v>
      </c>
      <c r="K57" s="165"/>
      <c r="L57" s="165"/>
      <c r="M57" s="165">
        <f>'将来負担比率（分子）の構造'!L$51</f>
        <v>974</v>
      </c>
      <c r="N57" s="165"/>
      <c r="O57" s="165"/>
      <c r="P57" s="165">
        <f>'将来負担比率（分子）の構造'!M$51</f>
        <v>851</v>
      </c>
    </row>
    <row r="58" spans="1:16" x14ac:dyDescent="0.15">
      <c r="A58" s="165" t="s">
        <v>41</v>
      </c>
      <c r="B58" s="165"/>
      <c r="C58" s="165"/>
      <c r="D58" s="165">
        <f>'将来負担比率（分子）の構造'!I$50</f>
        <v>7834</v>
      </c>
      <c r="E58" s="165"/>
      <c r="F58" s="165"/>
      <c r="G58" s="165">
        <f>'将来負担比率（分子）の構造'!J$50</f>
        <v>7231</v>
      </c>
      <c r="H58" s="165"/>
      <c r="I58" s="165"/>
      <c r="J58" s="165">
        <f>'将来負担比率（分子）の構造'!K$50</f>
        <v>7206</v>
      </c>
      <c r="K58" s="165"/>
      <c r="L58" s="165"/>
      <c r="M58" s="165">
        <f>'将来負担比率（分子）の構造'!L$50</f>
        <v>6580</v>
      </c>
      <c r="N58" s="165"/>
      <c r="O58" s="165"/>
      <c r="P58" s="165">
        <f>'将来負担比率（分子）の構造'!M$50</f>
        <v>6659</v>
      </c>
    </row>
    <row r="59" spans="1:16" x14ac:dyDescent="0.15">
      <c r="A59" s="165" t="s">
        <v>39</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15">
      <c r="A60" s="165" t="s">
        <v>38</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15">
      <c r="A61" s="165" t="s">
        <v>36</v>
      </c>
      <c r="B61" s="165" t="str">
        <f>'将来負担比率（分子）の構造'!I$46</f>
        <v>-</v>
      </c>
      <c r="C61" s="165"/>
      <c r="D61" s="165"/>
      <c r="E61" s="165" t="str">
        <f>'将来負担比率（分子）の構造'!J$46</f>
        <v>-</v>
      </c>
      <c r="F61" s="165"/>
      <c r="G61" s="165"/>
      <c r="H61" s="165" t="str">
        <f>'将来負担比率（分子）の構造'!K$46</f>
        <v>-</v>
      </c>
      <c r="I61" s="165"/>
      <c r="J61" s="165"/>
      <c r="K61" s="165" t="str">
        <f>'将来負担比率（分子）の構造'!L$46</f>
        <v>-</v>
      </c>
      <c r="L61" s="165"/>
      <c r="M61" s="165"/>
      <c r="N61" s="165" t="str">
        <f>'将来負担比率（分子）の構造'!M$46</f>
        <v>-</v>
      </c>
      <c r="O61" s="165"/>
      <c r="P61" s="165"/>
    </row>
    <row r="62" spans="1:16" x14ac:dyDescent="0.15">
      <c r="A62" s="165" t="s">
        <v>35</v>
      </c>
      <c r="B62" s="165">
        <f>'将来負担比率（分子）の構造'!I$45</f>
        <v>5795</v>
      </c>
      <c r="C62" s="165"/>
      <c r="D62" s="165"/>
      <c r="E62" s="165">
        <f>'将来負担比率（分子）の構造'!J$45</f>
        <v>5836</v>
      </c>
      <c r="F62" s="165"/>
      <c r="G62" s="165"/>
      <c r="H62" s="165">
        <f>'将来負担比率（分子）の構造'!K$45</f>
        <v>5838</v>
      </c>
      <c r="I62" s="165"/>
      <c r="J62" s="165"/>
      <c r="K62" s="165">
        <f>'将来負担比率（分子）の構造'!L$45</f>
        <v>6130</v>
      </c>
      <c r="L62" s="165"/>
      <c r="M62" s="165"/>
      <c r="N62" s="165">
        <f>'将来負担比率（分子）の構造'!M$45</f>
        <v>6414</v>
      </c>
      <c r="O62" s="165"/>
      <c r="P62" s="165"/>
    </row>
    <row r="63" spans="1:16" x14ac:dyDescent="0.15">
      <c r="A63" s="165" t="s">
        <v>34</v>
      </c>
      <c r="B63" s="165" t="str">
        <f>'将来負担比率（分子）の構造'!I$44</f>
        <v>-</v>
      </c>
      <c r="C63" s="165"/>
      <c r="D63" s="165"/>
      <c r="E63" s="165" t="str">
        <f>'将来負担比率（分子）の構造'!J$44</f>
        <v>-</v>
      </c>
      <c r="F63" s="165"/>
      <c r="G63" s="165"/>
      <c r="H63" s="165" t="str">
        <f>'将来負担比率（分子）の構造'!K$44</f>
        <v>-</v>
      </c>
      <c r="I63" s="165"/>
      <c r="J63" s="165"/>
      <c r="K63" s="165" t="str">
        <f>'将来負担比率（分子）の構造'!L$44</f>
        <v>-</v>
      </c>
      <c r="L63" s="165"/>
      <c r="M63" s="165"/>
      <c r="N63" s="165" t="str">
        <f>'将来負担比率（分子）の構造'!M$44</f>
        <v>-</v>
      </c>
      <c r="O63" s="165"/>
      <c r="P63" s="165"/>
    </row>
    <row r="64" spans="1:16" x14ac:dyDescent="0.15">
      <c r="A64" s="165" t="s">
        <v>33</v>
      </c>
      <c r="B64" s="165">
        <f>'将来負担比率（分子）の構造'!I$43</f>
        <v>21122</v>
      </c>
      <c r="C64" s="165"/>
      <c r="D64" s="165"/>
      <c r="E64" s="165">
        <f>'将来負担比率（分子）の構造'!J$43</f>
        <v>20668</v>
      </c>
      <c r="F64" s="165"/>
      <c r="G64" s="165"/>
      <c r="H64" s="165">
        <f>'将来負担比率（分子）の構造'!K$43</f>
        <v>20801</v>
      </c>
      <c r="I64" s="165"/>
      <c r="J64" s="165"/>
      <c r="K64" s="165">
        <f>'将来負担比率（分子）の構造'!L$43</f>
        <v>20054</v>
      </c>
      <c r="L64" s="165"/>
      <c r="M64" s="165"/>
      <c r="N64" s="165">
        <f>'将来負担比率（分子）の構造'!M$43</f>
        <v>20258</v>
      </c>
      <c r="O64" s="165"/>
      <c r="P64" s="165"/>
    </row>
    <row r="65" spans="1:16" x14ac:dyDescent="0.15">
      <c r="A65" s="165" t="s">
        <v>32</v>
      </c>
      <c r="B65" s="165">
        <f>'将来負担比率（分子）の構造'!I$42</f>
        <v>91</v>
      </c>
      <c r="C65" s="165"/>
      <c r="D65" s="165"/>
      <c r="E65" s="165">
        <f>'将来負担比率（分子）の構造'!J$42</f>
        <v>2332</v>
      </c>
      <c r="F65" s="165"/>
      <c r="G65" s="165"/>
      <c r="H65" s="165">
        <f>'将来負担比率（分子）の構造'!K$42</f>
        <v>2325</v>
      </c>
      <c r="I65" s="165"/>
      <c r="J65" s="165"/>
      <c r="K65" s="165">
        <f>'将来負担比率（分子）の構造'!L$42</f>
        <v>2087</v>
      </c>
      <c r="L65" s="165"/>
      <c r="M65" s="165"/>
      <c r="N65" s="165">
        <f>'将来負担比率（分子）の構造'!M$42</f>
        <v>1849</v>
      </c>
      <c r="O65" s="165"/>
      <c r="P65" s="165"/>
    </row>
    <row r="66" spans="1:16" x14ac:dyDescent="0.15">
      <c r="A66" s="165" t="s">
        <v>31</v>
      </c>
      <c r="B66" s="165">
        <f>'将来負担比率（分子）の構造'!I$41</f>
        <v>30714</v>
      </c>
      <c r="C66" s="165"/>
      <c r="D66" s="165"/>
      <c r="E66" s="165">
        <f>'将来負担比率（分子）の構造'!J$41</f>
        <v>33092</v>
      </c>
      <c r="F66" s="165"/>
      <c r="G66" s="165"/>
      <c r="H66" s="165">
        <f>'将来負担比率（分子）の構造'!K$41</f>
        <v>32122</v>
      </c>
      <c r="I66" s="165"/>
      <c r="J66" s="165"/>
      <c r="K66" s="165">
        <f>'将来負担比率（分子）の構造'!L$41</f>
        <v>30763</v>
      </c>
      <c r="L66" s="165"/>
      <c r="M66" s="165"/>
      <c r="N66" s="165">
        <f>'将来負担比率（分子）の構造'!M$41</f>
        <v>30309</v>
      </c>
      <c r="O66" s="165"/>
      <c r="P66" s="165"/>
    </row>
    <row r="67" spans="1:16" x14ac:dyDescent="0.15">
      <c r="A67" s="165" t="s">
        <v>71</v>
      </c>
      <c r="B67" s="165" t="e">
        <f>NA()</f>
        <v>#N/A</v>
      </c>
      <c r="C67" s="165">
        <f>IF(ISNUMBER('将来負担比率（分子）の構造'!I$53), IF('将来負担比率（分子）の構造'!I$53 &lt; 0, 0, '将来負担比率（分子）の構造'!I$53), NA())</f>
        <v>13235</v>
      </c>
      <c r="D67" s="165" t="e">
        <f>NA()</f>
        <v>#N/A</v>
      </c>
      <c r="E67" s="165" t="e">
        <f>NA()</f>
        <v>#N/A</v>
      </c>
      <c r="F67" s="165">
        <f>IF(ISNUMBER('将来負担比率（分子）の構造'!J$53), IF('将来負担比率（分子）の構造'!J$53 &lt; 0, 0, '将来負担比率（分子）の構造'!J$53), NA())</f>
        <v>16346</v>
      </c>
      <c r="G67" s="165" t="e">
        <f>NA()</f>
        <v>#N/A</v>
      </c>
      <c r="H67" s="165" t="e">
        <f>NA()</f>
        <v>#N/A</v>
      </c>
      <c r="I67" s="165">
        <f>IF(ISNUMBER('将来負担比率（分子）の構造'!K$53), IF('将来負担比率（分子）の構造'!K$53 &lt; 0, 0, '将来負担比率（分子）の構造'!K$53), NA())</f>
        <v>15876</v>
      </c>
      <c r="J67" s="165" t="e">
        <f>NA()</f>
        <v>#N/A</v>
      </c>
      <c r="K67" s="165" t="e">
        <f>NA()</f>
        <v>#N/A</v>
      </c>
      <c r="L67" s="165">
        <f>IF(ISNUMBER('将来負担比率（分子）の構造'!L$53), IF('将来負担比率（分子）の構造'!L$53 &lt; 0, 0, '将来負担比率（分子）の構造'!L$53), NA())</f>
        <v>14595</v>
      </c>
      <c r="M67" s="165" t="e">
        <f>NA()</f>
        <v>#N/A</v>
      </c>
      <c r="N67" s="165" t="e">
        <f>NA()</f>
        <v>#N/A</v>
      </c>
      <c r="O67" s="165">
        <f>IF(ISNUMBER('将来負担比率（分子）の構造'!M$53), IF('将来負担比率（分子）の構造'!M$53 &lt; 0, 0, '将来負担比率（分子）の構造'!M$53), NA())</f>
        <v>14810</v>
      </c>
      <c r="P67" s="165" t="e">
        <f>NA()</f>
        <v>#N/A</v>
      </c>
    </row>
    <row r="70" spans="1:16" x14ac:dyDescent="0.15">
      <c r="A70" s="167" t="s">
        <v>72</v>
      </c>
      <c r="B70" s="167"/>
      <c r="C70" s="167"/>
      <c r="D70" s="167"/>
      <c r="E70" s="167"/>
      <c r="F70" s="167"/>
    </row>
    <row r="71" spans="1:16" x14ac:dyDescent="0.15">
      <c r="A71" s="168"/>
      <c r="B71" s="168" t="str">
        <f>基金残高に係る経年分析!F54</f>
        <v>R03</v>
      </c>
      <c r="C71" s="168" t="str">
        <f>基金残高に係る経年分析!G54</f>
        <v>R04</v>
      </c>
      <c r="D71" s="168" t="str">
        <f>基金残高に係る経年分析!H54</f>
        <v>R05</v>
      </c>
    </row>
    <row r="72" spans="1:16" x14ac:dyDescent="0.15">
      <c r="A72" s="168" t="s">
        <v>73</v>
      </c>
      <c r="B72" s="169">
        <f>基金残高に係る経年分析!F55</f>
        <v>1354</v>
      </c>
      <c r="C72" s="169">
        <f>基金残高に係る経年分析!G55</f>
        <v>1122</v>
      </c>
      <c r="D72" s="169">
        <f>基金残高に係る経年分析!H55</f>
        <v>1269</v>
      </c>
    </row>
    <row r="73" spans="1:16" x14ac:dyDescent="0.15">
      <c r="A73" s="168" t="s">
        <v>74</v>
      </c>
      <c r="B73" s="169">
        <f>基金残高に係る経年分析!F56</f>
        <v>696</v>
      </c>
      <c r="C73" s="169">
        <f>基金残高に係る経年分析!G56</f>
        <v>696</v>
      </c>
      <c r="D73" s="169">
        <f>基金残高に係る経年分析!H56</f>
        <v>791</v>
      </c>
    </row>
    <row r="74" spans="1:16" x14ac:dyDescent="0.15">
      <c r="A74" s="168" t="s">
        <v>75</v>
      </c>
      <c r="B74" s="169">
        <f>基金残高に係る経年分析!F57</f>
        <v>5857</v>
      </c>
      <c r="C74" s="169">
        <f>基金残高に係る経年分析!G57</f>
        <v>5019</v>
      </c>
      <c r="D74" s="169">
        <f>基金残高に係る経年分析!H57</f>
        <v>4692</v>
      </c>
    </row>
  </sheetData>
  <sheetProtection algorithmName="SHA-512" hashValue="uxfqcyGwEKHNczfoNjoqQYkh82eE8Xa5r+4tbC4y+YAd9Nj3VfjHgIXH2lrd77ZDoF84v+2wLjZa0kmhv3za1w==" saltValue="fkNCh2fyM8WZauY8OnW0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　美南</cp:lastModifiedBy>
  <cp:lastPrinted>2025-03-17T02:11:31Z</cp:lastPrinted>
  <dcterms:created xsi:type="dcterms:W3CDTF">2025-02-19T00:44:28Z</dcterms:created>
  <dcterms:modified xsi:type="dcterms:W3CDTF">2025-03-17T06:11:33Z</dcterms:modified>
  <cp:category/>
</cp:coreProperties>
</file>