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date-fs\建設部\下水道課\④負担金係（共有）\002_アクションプランシミュレーション\003_経営比較分析表\R07\報告\【経営比較分析表】\"/>
    </mc:Choice>
  </mc:AlternateContent>
  <workbookProtection workbookAlgorithmName="SHA-512" workbookHashValue="7zP9CmPhtDN4OCEJgFtRKoEKgVVJ86eoHztHdUer5IEzSrFb2pQzECUW1KYKOkSeiRaDo2Qhrl8cSsE7074nbw==" workbookSaltValue="z5lqfRC+IvqQe7yGraNR5g==" workbookSpinCount="100000" lockStructure="1"/>
  <bookViews>
    <workbookView xWindow="0" yWindow="0" windowWidth="23040" windowHeight="9216"/>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E85" i="4"/>
  <c r="AT10" i="4"/>
  <c r="AL10" i="4"/>
  <c r="I10" i="4"/>
  <c r="AL8" i="4"/>
  <c r="P8" i="4"/>
  <c r="I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<sst xmlns="http://schemas.openxmlformats.org/spreadsheetml/2006/main" count="236" uniqueCount="116">
  <si>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</si>
  <si>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</si>
  <si>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</si>
  <si>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</si>
  <si>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</si>
  <si>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</si>
  <si>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</si>
  <si>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</si>
  <si>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</si>
  <si>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</si>
  <si>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</si>
  <si>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</si>
  <si>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</si>
  <si>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</si>
  <si>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</si>
  <si>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</si>
  <si>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</si>
  <si>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</si>
  <si>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</si>
  <si>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</si>
  <si>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</si>
  <si>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</si>
  <si>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</si>
  <si>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</si>
  <si>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</si>
  <si>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</si>
  <si>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</si>
  <si>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</si>
  <si>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</si>
  <si>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</si>
  <si>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</si>
  <si>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</si>
  <si>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</si>
  <si>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</si>
  <si>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</si>
  <si>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</si>
  <si>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</si>
  <si>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</si>
  <si>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</si>
  <si>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</si>
  <si>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</si>
  <si>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</si>
  <si>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</si>
  <si>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</si>
  <si>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</si>
  <si>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</si>
  <si>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</si>
  <si>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</si>
  <si>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</si>
  <si>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</si>
  <si>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</si>
  <si>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</si>
  <si>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</si>
  <si>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</si>
  <si>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</si>
  <si>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</si>
  <si>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</si>
  <si>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</si>
  <si>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</si>
  <si>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</si>
  <si>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</si>
  <si>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</si>
  <si>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</si>
  <si>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</si>
  <si>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</si>
  <si>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</si>
  <si>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</si>
  <si>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</si>
  <si>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</si>
  <si>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</si>
  <si>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</si>
  <si>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</si>
  <si>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</si>
  <si>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</si>
  <si>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</si>
  <si>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</si>
  <si>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</si>
  <si>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</si>
  <si>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</si>
  <si>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</si>
  <si>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</si>
  <si>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</si>
  <si>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</si>
  <si>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</si>
  <si>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</si>
  <si>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</si>
  <si>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</si>
  <si>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</si>
  <si>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</si>
  <si>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</si>
  <si>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</si>
  <si>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</si>
  <si>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</si>
  <si>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</si>
  <si>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</si>
  <si>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</si>
  <si>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大館市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</si>
  <si>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</si>
  <si>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</si>
  <si>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</si>
  <si>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</si>
  <si>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</si>
  <si>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</si>
  <si>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</si>
  <si>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</si>
  <si>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</si>
  <si>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</si>
  <si>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</si>
  <si>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</si>
  <si>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</si>
  <si>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</si>
  <si>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</si>
  <si>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</si>
  <si>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経常収支比率、累積欠損金比率、企業債残高対事業規模比率は類似団体平均、全国平均より悪い状況にあります。下水道未普及地域整備が進み固定資産の減価償却費等が増加した一方で、整備後間もない地区の接続率が低いことにより使用料収入が少ない状況によるものです。
　流動比率は起債償還額等の支払時期に財源を確保するため特に問題はありません。
　企業債残高対事業規模比率は平準化債拡充分の借入により増加しましたが、今後は企業債償還額よりも借入額を少なくするため、年々減少していきます。
　経費回収率は類似団体平均、全国平均を上回っていますが、全て使用料で賄えている状況ではありません。
　汚水処理原価については類似団体平均、全国平均を下回っており、汚水処理事業について効率的な運営ができていると考えられます。
　水洗化率については、令和３年度まで下水道未普及地域整備を進めていたため、令和元年度から前年度比で数値が低い状況でしたが、令和４年度以降は下水道への接続が進むことで、徐々に上昇していく見込みとなっています。
　また、令和４年度から一部の農業集落排水地域との接続統合等により今後はしばらく各指標が上下すると予想されます。</t>
    <phoneticPr fontId="4"/>
  </si>
  <si>
    <t>　本事業は平成7年度の供用開始から30年を経過していますが、下水道事業資産の大部分を占める管渠（構築物）の法定耐用年数は50年とされていることから、今後直ちに大規模更新（修繕）工事が発生することはありません。また、法定耐用年数を経過した管渠が存在しないことから、管渠老朽化率、管渠改善率は算定されていません。
　管渠以外の有形固定資産については、修繕計画に基づき定期的な維持管理を行うことで、費用の平準化を図っています。</t>
    <phoneticPr fontId="4"/>
  </si>
  <si>
    <t xml:space="preserve">  本事業は平成26年度で当初の整備計画区域の事業をほぼ終えていましたが、新たな未普及地域整備を平成30年度からDB一括発注方式によるPPP手法を導入して川口・立花地区の整備に着手し、令和2年度には一部供用開始、令和3年度全区域の整備を完了しました。また、令和4年度には一部の農業集落排水地域を接続統合しましたので、資本費等が増加となりました。
　整備事業の完了に伴い、接続率の増加による使用料収入が十分に確保できるようになるまでは、経費節減を強化して支出を抑えるとともに、収入の確保につとめていく必要があります。</t>
    <rPh sb="200" eb="202">
      <t>ジュウブン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</si>
</sst>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689-4033-9244-02C79DC1269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9689-4033-9244-02C79DC1269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78A-4B3A-948D-FF89AB40E7A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978A-4B3A-948D-FF89AB40E7A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67.319999999999993</c:v>
                </c:pt>
                <c:pt idx="1">
                  <c:v>56.06</c:v>
                </c:pt>
                <c:pt idx="2">
                  <c:v>58.44</c:v>
                </c:pt>
                <c:pt idx="3">
                  <c:v>74.11</c:v>
                </c:pt>
                <c:pt idx="4">
                  <c:v>75.739999999999995</c:v>
                </c:pt>
              </c:numCache>
            </c:numRef>
          </c:val>
          <c:extLst>
            <c:ext xmlns:c16="http://schemas.microsoft.com/office/drawing/2014/chart" uri="{C3380CC4-5D6E-409C-BE32-E72D297353CC}">
              <c16:uniqueId val="{00000000-FA85-4A6E-9141-E3D1F156729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FA85-4A6E-9141-E3D1F156729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96.22</c:v>
                </c:pt>
                <c:pt idx="1">
                  <c:v>93.59</c:v>
                </c:pt>
                <c:pt idx="2">
                  <c:v>97.91</c:v>
                </c:pt>
                <c:pt idx="3">
                  <c:v>97.49</c:v>
                </c:pt>
                <c:pt idx="4">
                  <c:v>96.44</c:v>
                </c:pt>
              </c:numCache>
            </c:numRef>
          </c:val>
          <c:extLst>
            <c:ext xmlns:c16="http://schemas.microsoft.com/office/drawing/2014/chart" uri="{C3380CC4-5D6E-409C-BE32-E72D297353CC}">
              <c16:uniqueId val="{00000000-D2FD-4930-8A37-08B5AF8F55B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D2FD-4930-8A37-08B5AF8F55B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27.54</c:v>
                </c:pt>
                <c:pt idx="1">
                  <c:v>24.47</c:v>
                </c:pt>
                <c:pt idx="2">
                  <c:v>26.45</c:v>
                </c:pt>
                <c:pt idx="3">
                  <c:v>28.65</c:v>
                </c:pt>
                <c:pt idx="4">
                  <c:v>30.82</c:v>
                </c:pt>
              </c:numCache>
            </c:numRef>
          </c:val>
          <c:extLst>
            <c:ext xmlns:c16="http://schemas.microsoft.com/office/drawing/2014/chart" uri="{C3380CC4-5D6E-409C-BE32-E72D297353CC}">
              <c16:uniqueId val="{00000000-E35F-45BF-8D7C-5A1DE300AF6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E35F-45BF-8D7C-5A1DE300AF6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126-415D-A888-405E3DBE21C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8126-415D-A888-405E3DBE21C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215.74</c:v>
                </c:pt>
                <c:pt idx="1">
                  <c:v>234.21</c:v>
                </c:pt>
                <c:pt idx="2">
                  <c:v>193.7</c:v>
                </c:pt>
                <c:pt idx="3">
                  <c:v>203.32</c:v>
                </c:pt>
                <c:pt idx="4">
                  <c:v>220.08</c:v>
                </c:pt>
              </c:numCache>
            </c:numRef>
          </c:val>
          <c:extLst>
            <c:ext xmlns:c16="http://schemas.microsoft.com/office/drawing/2014/chart" uri="{C3380CC4-5D6E-409C-BE32-E72D297353CC}">
              <c16:uniqueId val="{00000000-4509-4485-A850-5761A7486C2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4509-4485-A850-5761A7486C2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52.49</c:v>
                </c:pt>
                <c:pt idx="1">
                  <c:v>45.41</c:v>
                </c:pt>
                <c:pt idx="2">
                  <c:v>1.28</c:v>
                </c:pt>
                <c:pt idx="3">
                  <c:v>0.63</c:v>
                </c:pt>
                <c:pt idx="4">
                  <c:v>0.88</c:v>
                </c:pt>
              </c:numCache>
            </c:numRef>
          </c:val>
          <c:extLst>
            <c:ext xmlns:c16="http://schemas.microsoft.com/office/drawing/2014/chart" uri="{C3380CC4-5D6E-409C-BE32-E72D297353CC}">
              <c16:uniqueId val="{00000000-FB67-46F7-9EF3-9B04676AF92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FB67-46F7-9EF3-9B04676AF92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2802</c:v>
                </c:pt>
                <c:pt idx="1">
                  <c:v>2882.94</c:v>
                </c:pt>
                <c:pt idx="2">
                  <c:v>2165.1</c:v>
                </c:pt>
                <c:pt idx="3">
                  <c:v>2113.35</c:v>
                </c:pt>
                <c:pt idx="4">
                  <c:v>2141.9899999999998</c:v>
                </c:pt>
              </c:numCache>
            </c:numRef>
          </c:val>
          <c:extLst>
            <c:ext xmlns:c16="http://schemas.microsoft.com/office/drawing/2014/chart" uri="{C3380CC4-5D6E-409C-BE32-E72D297353CC}">
              <c16:uniqueId val="{00000000-279D-42D3-8731-526706D386F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279D-42D3-8731-526706D386F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91.09</c:v>
                </c:pt>
                <c:pt idx="1">
                  <c:v>92.06</c:v>
                </c:pt>
                <c:pt idx="2">
                  <c:v>86.5</c:v>
                </c:pt>
                <c:pt idx="3">
                  <c:v>87.31</c:v>
                </c:pt>
                <c:pt idx="4">
                  <c:v>85.47</c:v>
                </c:pt>
              </c:numCache>
            </c:numRef>
          </c:val>
          <c:extLst>
            <c:ext xmlns:c16="http://schemas.microsoft.com/office/drawing/2014/chart" uri="{C3380CC4-5D6E-409C-BE32-E72D297353CC}">
              <c16:uniqueId val="{00000000-2E03-420F-9B97-41F4552269B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2E03-420F-9B97-41F4552269B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183.97</c:v>
                </c:pt>
                <c:pt idx="1">
                  <c:v>181.91</c:v>
                </c:pt>
                <c:pt idx="2">
                  <c:v>185.76</c:v>
                </c:pt>
                <c:pt idx="3">
                  <c:v>183.19</c:v>
                </c:pt>
                <c:pt idx="4">
                  <c:v>188.52</c:v>
                </c:pt>
              </c:numCache>
            </c:numRef>
          </c:val>
          <c:extLst>
            <c:ext xmlns:c16="http://schemas.microsoft.com/office/drawing/2014/chart" uri="{C3380CC4-5D6E-409C-BE32-E72D297353CC}">
              <c16:uniqueId val="{00000000-940A-437B-8F56-63004E6A83E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940A-437B-8F56-63004E6A83E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W59" zoomScaleNormal="100" workbookViewId="0">
      <selection activeCell="CA66" sqref="CA6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秋田県　大館市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D2</v>
      </c>
      <c r="X8" s="34"/>
      <c r="Y8" s="34"/>
      <c r="Z8" s="34"/>
      <c r="AA8" s="34"/>
      <c r="AB8" s="34"/>
      <c r="AC8" s="34"/>
      <c r="AD8" s="35" t="str">
        <f>データ!$M$6</f>
        <v>非設置</v>
      </c>
      <c r="AE8" s="35"/>
      <c r="AF8" s="35"/>
      <c r="AG8" s="35"/>
      <c r="AH8" s="35"/>
      <c r="AI8" s="35"/>
      <c r="AJ8" s="35"/>
      <c r="AK8" s="3"/>
      <c r="AL8" s="36">
        <f>データ!S6</f>
        <v>65492</v>
      </c>
      <c r="AM8" s="36"/>
      <c r="AN8" s="36"/>
      <c r="AO8" s="36"/>
      <c r="AP8" s="36"/>
      <c r="AQ8" s="36"/>
      <c r="AR8" s="36"/>
      <c r="AS8" s="36"/>
      <c r="AT8" s="37">
        <f>データ!T6</f>
        <v>913.22</v>
      </c>
      <c r="AU8" s="37"/>
      <c r="AV8" s="37"/>
      <c r="AW8" s="37"/>
      <c r="AX8" s="37"/>
      <c r="AY8" s="37"/>
      <c r="AZ8" s="37"/>
      <c r="BA8" s="37"/>
      <c r="BB8" s="37">
        <f>データ!U6</f>
        <v>71.72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56.26</v>
      </c>
      <c r="J10" s="37"/>
      <c r="K10" s="37"/>
      <c r="L10" s="37"/>
      <c r="M10" s="37"/>
      <c r="N10" s="37"/>
      <c r="O10" s="37"/>
      <c r="P10" s="37">
        <f>データ!P6</f>
        <v>9.5500000000000007</v>
      </c>
      <c r="Q10" s="37"/>
      <c r="R10" s="37"/>
      <c r="S10" s="37"/>
      <c r="T10" s="37"/>
      <c r="U10" s="37"/>
      <c r="V10" s="37"/>
      <c r="W10" s="37">
        <f>データ!Q6</f>
        <v>98.14</v>
      </c>
      <c r="X10" s="37"/>
      <c r="Y10" s="37"/>
      <c r="Z10" s="37"/>
      <c r="AA10" s="37"/>
      <c r="AB10" s="37"/>
      <c r="AC10" s="37"/>
      <c r="AD10" s="36">
        <f>データ!R6</f>
        <v>3190</v>
      </c>
      <c r="AE10" s="36"/>
      <c r="AF10" s="36"/>
      <c r="AG10" s="36"/>
      <c r="AH10" s="36"/>
      <c r="AI10" s="36"/>
      <c r="AJ10" s="36"/>
      <c r="AK10" s="2"/>
      <c r="AL10" s="36">
        <f>データ!V6</f>
        <v>6190</v>
      </c>
      <c r="AM10" s="36"/>
      <c r="AN10" s="36"/>
      <c r="AO10" s="36"/>
      <c r="AP10" s="36"/>
      <c r="AQ10" s="36"/>
      <c r="AR10" s="36"/>
      <c r="AS10" s="36"/>
      <c r="AT10" s="37">
        <f>データ!W6</f>
        <v>4.24</v>
      </c>
      <c r="AU10" s="37"/>
      <c r="AV10" s="37"/>
      <c r="AW10" s="37"/>
      <c r="AX10" s="37"/>
      <c r="AY10" s="37"/>
      <c r="AZ10" s="37"/>
      <c r="BA10" s="37"/>
      <c r="BB10" s="37">
        <f>データ!X6</f>
        <v>1459.91</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AYjO8MlFr63HK56k666jShQKr+NETT6P+hcy/2zCbyvd13x6aCnlB1tq/R1o21wayUe3cFj33ZbM9lxdVPegLA==" saltValue="VrkQ7iQKPPLE0EaweYgxy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52043</v>
      </c>
      <c r="D6" s="19">
        <f t="shared" si="3"/>
        <v>46</v>
      </c>
      <c r="E6" s="19">
        <f t="shared" si="3"/>
        <v>17</v>
      </c>
      <c r="F6" s="19">
        <f t="shared" si="3"/>
        <v>4</v>
      </c>
      <c r="G6" s="19">
        <f t="shared" si="3"/>
        <v>0</v>
      </c>
      <c r="H6" s="19" t="str">
        <f t="shared" si="3"/>
        <v>秋田県　大館市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56.26</v>
      </c>
      <c r="P6" s="20">
        <f t="shared" si="3"/>
        <v>9.5500000000000007</v>
      </c>
      <c r="Q6" s="20">
        <f t="shared" si="3"/>
        <v>98.14</v>
      </c>
      <c r="R6" s="20">
        <f t="shared" si="3"/>
        <v>3190</v>
      </c>
      <c r="S6" s="20">
        <f t="shared" si="3"/>
        <v>65492</v>
      </c>
      <c r="T6" s="20">
        <f t="shared" si="3"/>
        <v>913.22</v>
      </c>
      <c r="U6" s="20">
        <f t="shared" si="3"/>
        <v>71.72</v>
      </c>
      <c r="V6" s="20">
        <f t="shared" si="3"/>
        <v>6190</v>
      </c>
      <c r="W6" s="20">
        <f t="shared" si="3"/>
        <v>4.24</v>
      </c>
      <c r="X6" s="20">
        <f t="shared" si="3"/>
        <v>1459.91</v>
      </c>
      <c r="Y6" s="21">
        <f>IF(Y7="",NA(),Y7)</f>
        <v>96.22</v>
      </c>
      <c r="Z6" s="21">
        <f t="shared" ref="Z6:AH6" si="4">IF(Z7="",NA(),Z7)</f>
        <v>93.59</v>
      </c>
      <c r="AA6" s="21">
        <f t="shared" si="4"/>
        <v>97.91</v>
      </c>
      <c r="AB6" s="21">
        <f t="shared" si="4"/>
        <v>97.49</v>
      </c>
      <c r="AC6" s="21">
        <f t="shared" si="4"/>
        <v>96.44</v>
      </c>
      <c r="AD6" s="21">
        <f t="shared" si="4"/>
        <v>105.78</v>
      </c>
      <c r="AE6" s="21">
        <f t="shared" si="4"/>
        <v>106.09</v>
      </c>
      <c r="AF6" s="21">
        <f t="shared" si="4"/>
        <v>106.44</v>
      </c>
      <c r="AG6" s="21">
        <f t="shared" si="4"/>
        <v>107.11</v>
      </c>
      <c r="AH6" s="21">
        <f t="shared" si="4"/>
        <v>106.38</v>
      </c>
      <c r="AI6" s="20" t="str">
        <f>IF(AI7="","",IF(AI7="-","【-】","【"&amp;SUBSTITUTE(TEXT(AI7,"#,##0.00"),"-","△")&amp;"】"))</f>
        <v>【105.07】</v>
      </c>
      <c r="AJ6" s="21">
        <f>IF(AJ7="",NA(),AJ7)</f>
        <v>215.74</v>
      </c>
      <c r="AK6" s="21">
        <f t="shared" ref="AK6:AS6" si="5">IF(AK7="",NA(),AK7)</f>
        <v>234.21</v>
      </c>
      <c r="AL6" s="21">
        <f t="shared" si="5"/>
        <v>193.7</v>
      </c>
      <c r="AM6" s="21">
        <f t="shared" si="5"/>
        <v>203.32</v>
      </c>
      <c r="AN6" s="21">
        <f t="shared" si="5"/>
        <v>220.08</v>
      </c>
      <c r="AO6" s="21">
        <f t="shared" si="5"/>
        <v>63.96</v>
      </c>
      <c r="AP6" s="21">
        <f t="shared" si="5"/>
        <v>69.42</v>
      </c>
      <c r="AQ6" s="21">
        <f t="shared" si="5"/>
        <v>72.86</v>
      </c>
      <c r="AR6" s="21">
        <f t="shared" si="5"/>
        <v>69.540000000000006</v>
      </c>
      <c r="AS6" s="21">
        <f t="shared" si="5"/>
        <v>70.63</v>
      </c>
      <c r="AT6" s="20" t="str">
        <f>IF(AT7="","",IF(AT7="-","【-】","【"&amp;SUBSTITUTE(TEXT(AT7,"#,##0.00"),"-","△")&amp;"】"))</f>
        <v>【63.54】</v>
      </c>
      <c r="AU6" s="21">
        <f>IF(AU7="",NA(),AU7)</f>
        <v>52.49</v>
      </c>
      <c r="AV6" s="21">
        <f t="shared" ref="AV6:BD6" si="6">IF(AV7="",NA(),AV7)</f>
        <v>45.41</v>
      </c>
      <c r="AW6" s="21">
        <f t="shared" si="6"/>
        <v>1.28</v>
      </c>
      <c r="AX6" s="21">
        <f t="shared" si="6"/>
        <v>0.63</v>
      </c>
      <c r="AY6" s="21">
        <f t="shared" si="6"/>
        <v>0.88</v>
      </c>
      <c r="AZ6" s="21">
        <f t="shared" si="6"/>
        <v>44.24</v>
      </c>
      <c r="BA6" s="21">
        <f t="shared" si="6"/>
        <v>43.07</v>
      </c>
      <c r="BB6" s="21">
        <f t="shared" si="6"/>
        <v>45.42</v>
      </c>
      <c r="BC6" s="21">
        <f t="shared" si="6"/>
        <v>50.63</v>
      </c>
      <c r="BD6" s="21">
        <f t="shared" si="6"/>
        <v>53.28</v>
      </c>
      <c r="BE6" s="20" t="str">
        <f>IF(BE7="","",IF(BE7="-","【-】","【"&amp;SUBSTITUTE(TEXT(BE7,"#,##0.00"),"-","△")&amp;"】"))</f>
        <v>【50.90】</v>
      </c>
      <c r="BF6" s="21">
        <f>IF(BF7="",NA(),BF7)</f>
        <v>2802</v>
      </c>
      <c r="BG6" s="21">
        <f t="shared" ref="BG6:BO6" si="7">IF(BG7="",NA(),BG7)</f>
        <v>2882.94</v>
      </c>
      <c r="BH6" s="21">
        <f t="shared" si="7"/>
        <v>2165.1</v>
      </c>
      <c r="BI6" s="21">
        <f t="shared" si="7"/>
        <v>2113.35</v>
      </c>
      <c r="BJ6" s="21">
        <f t="shared" si="7"/>
        <v>2141.9899999999998</v>
      </c>
      <c r="BK6" s="21">
        <f t="shared" si="7"/>
        <v>1258.43</v>
      </c>
      <c r="BL6" s="21">
        <f t="shared" si="7"/>
        <v>1163.75</v>
      </c>
      <c r="BM6" s="21">
        <f t="shared" si="7"/>
        <v>1195.47</v>
      </c>
      <c r="BN6" s="21">
        <f t="shared" si="7"/>
        <v>1168.69</v>
      </c>
      <c r="BO6" s="21">
        <f t="shared" si="7"/>
        <v>1142.44</v>
      </c>
      <c r="BP6" s="20" t="str">
        <f>IF(BP7="","",IF(BP7="-","【-】","【"&amp;SUBSTITUTE(TEXT(BP7,"#,##0.00"),"-","△")&amp;"】"))</f>
        <v>【1,099.15】</v>
      </c>
      <c r="BQ6" s="21">
        <f>IF(BQ7="",NA(),BQ7)</f>
        <v>91.09</v>
      </c>
      <c r="BR6" s="21">
        <f t="shared" ref="BR6:BZ6" si="8">IF(BR7="",NA(),BR7)</f>
        <v>92.06</v>
      </c>
      <c r="BS6" s="21">
        <f t="shared" si="8"/>
        <v>86.5</v>
      </c>
      <c r="BT6" s="21">
        <f t="shared" si="8"/>
        <v>87.31</v>
      </c>
      <c r="BU6" s="21">
        <f t="shared" si="8"/>
        <v>85.47</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183.97</v>
      </c>
      <c r="CC6" s="21">
        <f t="shared" ref="CC6:CK6" si="9">IF(CC7="",NA(),CC7)</f>
        <v>181.91</v>
      </c>
      <c r="CD6" s="21">
        <f t="shared" si="9"/>
        <v>185.76</v>
      </c>
      <c r="CE6" s="21">
        <f t="shared" si="9"/>
        <v>183.19</v>
      </c>
      <c r="CF6" s="21">
        <f t="shared" si="9"/>
        <v>188.52</v>
      </c>
      <c r="CG6" s="21">
        <f t="shared" si="9"/>
        <v>224.88</v>
      </c>
      <c r="CH6" s="21">
        <f t="shared" si="9"/>
        <v>228.64</v>
      </c>
      <c r="CI6" s="21">
        <f t="shared" si="9"/>
        <v>239.46</v>
      </c>
      <c r="CJ6" s="21">
        <f t="shared" si="9"/>
        <v>233.15</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42.09</v>
      </c>
      <c r="CV6" s="21">
        <f t="shared" si="10"/>
        <v>42.15</v>
      </c>
      <c r="CW6" s="20" t="str">
        <f>IF(CW7="","",IF(CW7="-","【-】","【"&amp;SUBSTITUTE(TEXT(CW7,"#,##0.00"),"-","△")&amp;"】"))</f>
        <v>【43.17】</v>
      </c>
      <c r="CX6" s="21">
        <f>IF(CX7="",NA(),CX7)</f>
        <v>67.319999999999993</v>
      </c>
      <c r="CY6" s="21">
        <f t="shared" ref="CY6:DG6" si="11">IF(CY7="",NA(),CY7)</f>
        <v>56.06</v>
      </c>
      <c r="CZ6" s="21">
        <f t="shared" si="11"/>
        <v>58.44</v>
      </c>
      <c r="DA6" s="21">
        <f t="shared" si="11"/>
        <v>74.11</v>
      </c>
      <c r="DB6" s="21">
        <f t="shared" si="11"/>
        <v>75.739999999999995</v>
      </c>
      <c r="DC6" s="21">
        <f t="shared" si="11"/>
        <v>84.19</v>
      </c>
      <c r="DD6" s="21">
        <f t="shared" si="11"/>
        <v>84.34</v>
      </c>
      <c r="DE6" s="21">
        <f t="shared" si="11"/>
        <v>84.34</v>
      </c>
      <c r="DF6" s="21">
        <f t="shared" si="11"/>
        <v>84.73</v>
      </c>
      <c r="DG6" s="21">
        <f t="shared" si="11"/>
        <v>84.21</v>
      </c>
      <c r="DH6" s="20" t="str">
        <f>IF(DH7="","",IF(DH7="-","【-】","【"&amp;SUBSTITUTE(TEXT(DH7,"#,##0.00"),"-","△")&amp;"】"))</f>
        <v>【86.31】</v>
      </c>
      <c r="DI6" s="21">
        <f>IF(DI7="",NA(),DI7)</f>
        <v>27.54</v>
      </c>
      <c r="DJ6" s="21">
        <f t="shared" ref="DJ6:DR6" si="12">IF(DJ7="",NA(),DJ7)</f>
        <v>24.47</v>
      </c>
      <c r="DK6" s="21">
        <f t="shared" si="12"/>
        <v>26.45</v>
      </c>
      <c r="DL6" s="21">
        <f t="shared" si="12"/>
        <v>28.65</v>
      </c>
      <c r="DM6" s="21">
        <f t="shared" si="12"/>
        <v>30.82</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2">
      <c r="A7" s="14"/>
      <c r="B7" s="23">
        <v>2024</v>
      </c>
      <c r="C7" s="23">
        <v>52043</v>
      </c>
      <c r="D7" s="23">
        <v>46</v>
      </c>
      <c r="E7" s="23">
        <v>17</v>
      </c>
      <c r="F7" s="23">
        <v>4</v>
      </c>
      <c r="G7" s="23">
        <v>0</v>
      </c>
      <c r="H7" s="23" t="s">
        <v>96</v>
      </c>
      <c r="I7" s="23" t="s">
        <v>97</v>
      </c>
      <c r="J7" s="23" t="s">
        <v>98</v>
      </c>
      <c r="K7" s="23" t="s">
        <v>99</v>
      </c>
      <c r="L7" s="23" t="s">
        <v>100</v>
      </c>
      <c r="M7" s="23" t="s">
        <v>101</v>
      </c>
      <c r="N7" s="24" t="s">
        <v>102</v>
      </c>
      <c r="O7" s="24">
        <v>56.26</v>
      </c>
      <c r="P7" s="24">
        <v>9.5500000000000007</v>
      </c>
      <c r="Q7" s="24">
        <v>98.14</v>
      </c>
      <c r="R7" s="24">
        <v>3190</v>
      </c>
      <c r="S7" s="24">
        <v>65492</v>
      </c>
      <c r="T7" s="24">
        <v>913.22</v>
      </c>
      <c r="U7" s="24">
        <v>71.72</v>
      </c>
      <c r="V7" s="24">
        <v>6190</v>
      </c>
      <c r="W7" s="24">
        <v>4.24</v>
      </c>
      <c r="X7" s="24">
        <v>1459.91</v>
      </c>
      <c r="Y7" s="24">
        <v>96.22</v>
      </c>
      <c r="Z7" s="24">
        <v>93.59</v>
      </c>
      <c r="AA7" s="24">
        <v>97.91</v>
      </c>
      <c r="AB7" s="24">
        <v>97.49</v>
      </c>
      <c r="AC7" s="24">
        <v>96.44</v>
      </c>
      <c r="AD7" s="24">
        <v>105.78</v>
      </c>
      <c r="AE7" s="24">
        <v>106.09</v>
      </c>
      <c r="AF7" s="24">
        <v>106.44</v>
      </c>
      <c r="AG7" s="24">
        <v>107.11</v>
      </c>
      <c r="AH7" s="24">
        <v>106.38</v>
      </c>
      <c r="AI7" s="24">
        <v>105.07</v>
      </c>
      <c r="AJ7" s="24">
        <v>215.74</v>
      </c>
      <c r="AK7" s="24">
        <v>234.21</v>
      </c>
      <c r="AL7" s="24">
        <v>193.7</v>
      </c>
      <c r="AM7" s="24">
        <v>203.32</v>
      </c>
      <c r="AN7" s="24">
        <v>220.08</v>
      </c>
      <c r="AO7" s="24">
        <v>63.96</v>
      </c>
      <c r="AP7" s="24">
        <v>69.42</v>
      </c>
      <c r="AQ7" s="24">
        <v>72.86</v>
      </c>
      <c r="AR7" s="24">
        <v>69.540000000000006</v>
      </c>
      <c r="AS7" s="24">
        <v>70.63</v>
      </c>
      <c r="AT7" s="24">
        <v>63.54</v>
      </c>
      <c r="AU7" s="24">
        <v>52.49</v>
      </c>
      <c r="AV7" s="24">
        <v>45.41</v>
      </c>
      <c r="AW7" s="24">
        <v>1.28</v>
      </c>
      <c r="AX7" s="24">
        <v>0.63</v>
      </c>
      <c r="AY7" s="24">
        <v>0.88</v>
      </c>
      <c r="AZ7" s="24">
        <v>44.24</v>
      </c>
      <c r="BA7" s="24">
        <v>43.07</v>
      </c>
      <c r="BB7" s="24">
        <v>45.42</v>
      </c>
      <c r="BC7" s="24">
        <v>50.63</v>
      </c>
      <c r="BD7" s="24">
        <v>53.28</v>
      </c>
      <c r="BE7" s="24">
        <v>50.9</v>
      </c>
      <c r="BF7" s="24">
        <v>2802</v>
      </c>
      <c r="BG7" s="24">
        <v>2882.94</v>
      </c>
      <c r="BH7" s="24">
        <v>2165.1</v>
      </c>
      <c r="BI7" s="24">
        <v>2113.35</v>
      </c>
      <c r="BJ7" s="24">
        <v>2141.9899999999998</v>
      </c>
      <c r="BK7" s="24">
        <v>1258.43</v>
      </c>
      <c r="BL7" s="24">
        <v>1163.75</v>
      </c>
      <c r="BM7" s="24">
        <v>1195.47</v>
      </c>
      <c r="BN7" s="24">
        <v>1168.69</v>
      </c>
      <c r="BO7" s="24">
        <v>1142.44</v>
      </c>
      <c r="BP7" s="24">
        <v>1099.1500000000001</v>
      </c>
      <c r="BQ7" s="24">
        <v>91.09</v>
      </c>
      <c r="BR7" s="24">
        <v>92.06</v>
      </c>
      <c r="BS7" s="24">
        <v>86.5</v>
      </c>
      <c r="BT7" s="24">
        <v>87.31</v>
      </c>
      <c r="BU7" s="24">
        <v>85.47</v>
      </c>
      <c r="BV7" s="24">
        <v>73.36</v>
      </c>
      <c r="BW7" s="24">
        <v>72.599999999999994</v>
      </c>
      <c r="BX7" s="24">
        <v>69.430000000000007</v>
      </c>
      <c r="BY7" s="24">
        <v>70.709999999999994</v>
      </c>
      <c r="BZ7" s="24">
        <v>66.63</v>
      </c>
      <c r="CA7" s="24">
        <v>72.92</v>
      </c>
      <c r="CB7" s="24">
        <v>183.97</v>
      </c>
      <c r="CC7" s="24">
        <v>181.91</v>
      </c>
      <c r="CD7" s="24">
        <v>185.76</v>
      </c>
      <c r="CE7" s="24">
        <v>183.19</v>
      </c>
      <c r="CF7" s="24">
        <v>188.52</v>
      </c>
      <c r="CG7" s="24">
        <v>224.88</v>
      </c>
      <c r="CH7" s="24">
        <v>228.64</v>
      </c>
      <c r="CI7" s="24">
        <v>239.46</v>
      </c>
      <c r="CJ7" s="24">
        <v>233.15</v>
      </c>
      <c r="CK7" s="24">
        <v>252.17</v>
      </c>
      <c r="CL7" s="24">
        <v>225.78</v>
      </c>
      <c r="CM7" s="24" t="s">
        <v>102</v>
      </c>
      <c r="CN7" s="24" t="s">
        <v>102</v>
      </c>
      <c r="CO7" s="24" t="s">
        <v>102</v>
      </c>
      <c r="CP7" s="24" t="s">
        <v>102</v>
      </c>
      <c r="CQ7" s="24" t="s">
        <v>102</v>
      </c>
      <c r="CR7" s="24">
        <v>42.4</v>
      </c>
      <c r="CS7" s="24">
        <v>42.28</v>
      </c>
      <c r="CT7" s="24">
        <v>41.06</v>
      </c>
      <c r="CU7" s="24">
        <v>42.09</v>
      </c>
      <c r="CV7" s="24">
        <v>42.15</v>
      </c>
      <c r="CW7" s="24">
        <v>43.17</v>
      </c>
      <c r="CX7" s="24">
        <v>67.319999999999993</v>
      </c>
      <c r="CY7" s="24">
        <v>56.06</v>
      </c>
      <c r="CZ7" s="24">
        <v>58.44</v>
      </c>
      <c r="DA7" s="24">
        <v>74.11</v>
      </c>
      <c r="DB7" s="24">
        <v>75.739999999999995</v>
      </c>
      <c r="DC7" s="24">
        <v>84.19</v>
      </c>
      <c r="DD7" s="24">
        <v>84.34</v>
      </c>
      <c r="DE7" s="24">
        <v>84.34</v>
      </c>
      <c r="DF7" s="24">
        <v>84.73</v>
      </c>
      <c r="DG7" s="24">
        <v>84.21</v>
      </c>
      <c r="DH7" s="24">
        <v>86.31</v>
      </c>
      <c r="DI7" s="24">
        <v>27.54</v>
      </c>
      <c r="DJ7" s="24">
        <v>24.47</v>
      </c>
      <c r="DK7" s="24">
        <v>26.45</v>
      </c>
      <c r="DL7" s="24">
        <v>28.65</v>
      </c>
      <c r="DM7" s="24">
        <v>30.82</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CL8210</cp:lastModifiedBy>
  <dcterms:created xsi:type="dcterms:W3CDTF">2025-12-23T06:08:59Z</dcterms:created>
  <dcterms:modified xsi:type="dcterms:W3CDTF">2026-01-20T04:16:40Z</dcterms:modified>
  <cp:category/>
</cp:coreProperties>
</file>